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緑視率" sheetId="1" r:id="rId1"/>
  </sheets>
  <definedNames>
    <definedName name="_xlnm.Print_Area" localSheetId="0">'緑視率'!$A$1:$AJ$109</definedName>
  </definedNames>
  <calcPr fullCalcOnLoad="1"/>
</workbook>
</file>

<file path=xl/sharedStrings.xml><?xml version="1.0" encoding="utf-8"?>
<sst xmlns="http://schemas.openxmlformats.org/spreadsheetml/2006/main" count="234" uniqueCount="83">
  <si>
    <t>植栽の種類</t>
  </si>
  <si>
    <t>（参考様式）緑視率算定書</t>
  </si>
  <si>
    <t>フェンス等の透過率</t>
  </si>
  <si>
    <t>植栽の高さ</t>
  </si>
  <si>
    <t>植栽の延長</t>
  </si>
  <si>
    <t>壁面緑化</t>
  </si>
  <si>
    <t>敷地の間口（ｍ）</t>
  </si>
  <si>
    <t>ｍ</t>
  </si>
  <si>
    <t>○緑視率算定書の様式は任意です。この様式は参考様式となります。</t>
  </si>
  <si>
    <t>○次表のうち、クリーム色で着色されたセル（</t>
  </si>
  <si>
    <t>生垣
（隙間なく配置された低木植栽も含む）</t>
  </si>
  <si>
    <t>％</t>
  </si>
  <si>
    <t>緑視面積（㎡）</t>
  </si>
  <si>
    <t>前面フェンス併設時</t>
  </si>
  <si>
    <t>前面道路境界
からの距離</t>
  </si>
  <si>
    <t>奥行
係数</t>
  </si>
  <si>
    <t>↓　該当するものに「1｣を入力</t>
  </si>
  <si>
    <t>前面道路との敷地境界上に、高さ1.5ｍ以上の擁壁を設置する場合</t>
  </si>
  <si>
    <t>前面道路より敷地（の平均地盤）が低く、その高低差が1.5ｍ未満の場合</t>
  </si>
  <si>
    <t>前面道路より敷地境界上に、高さ1.2ｍ以上の擁壁を設置し、道路境界との間に奥行50cm以上の植栽帯を設けた場合</t>
  </si>
  <si>
    <t>前面道路より敷地（の平均地盤）が低く、その高低差が1.5ｍ以上の場合</t>
  </si>
  <si>
    <t>上のいずれにも該当しない場合</t>
  </si>
  <si>
    <t>ｍ</t>
  </si>
  <si>
    <t>→　擁壁の高さを入力</t>
  </si>
  <si>
    <t>→　高低差を入力</t>
  </si>
  <si>
    <t xml:space="preserve">  ）に数値を入力してください。</t>
  </si>
  <si>
    <t>×</t>
  </si>
  <si>
    <t>＝</t>
  </si>
  <si>
    <t>当該敷地における緑視率20％相当の緑視面積</t>
  </si>
  <si>
    <t>㎡</t>
  </si>
  <si>
    <t>樹形</t>
  </si>
  <si>
    <t>楕円形</t>
  </si>
  <si>
    <t>長方形</t>
  </si>
  <si>
    <t>三角形</t>
  </si>
  <si>
    <t>逆三角</t>
  </si>
  <si>
    <t>緑視面積
（㎡）</t>
  </si>
  <si>
    <t>↓枝張のデータがない場合は、入力してください。</t>
  </si>
  <si>
    <t>↓</t>
  </si>
  <si>
    <t>該当する樹形のセルに「1」を入力。落葉広葉樹→楕円形、逆三角、常緑広葉樹→長方形、常緑針葉樹→三角形</t>
  </si>
  <si>
    <t>中高木の枝張データ（国土交通省公共用緑化樹木等品質寸法規格基準案参照）</t>
  </si>
  <si>
    <t>樹高（m）</t>
  </si>
  <si>
    <t>枝張（m）</t>
  </si>
  <si>
    <t>落葉広葉樹
（楕円形）</t>
  </si>
  <si>
    <t>落葉広葉樹
（逆三角形）</t>
  </si>
  <si>
    <t>常緑広葉樹
（長方形）</t>
  </si>
  <si>
    <t>常緑針葉樹
（三角形）</t>
  </si>
  <si>
    <t>no date</t>
  </si>
  <si>
    <t>no date</t>
  </si>
  <si>
    <t>枝張り</t>
  </si>
  <si>
    <t>データ</t>
  </si>
  <si>
    <t>手入力</t>
  </si>
  <si>
    <t>奥行係数</t>
  </si>
  <si>
    <t>―</t>
  </si>
  <si>
    <t>中高木（高さ1.5ｍ以上）</t>
  </si>
  <si>
    <t>低木（高さ1.5ｍ未満）</t>
  </si>
  <si>
    <t>１　敷地条件の選択</t>
  </si>
  <si>
    <t>２　基準値の算定</t>
  </si>
  <si>
    <t>３　緑化計画の入力</t>
  </si>
  <si>
    <t>①　生垣・壁面緑化</t>
  </si>
  <si>
    <t>②　中高木・低木</t>
  </si>
  <si>
    <t>平面緑化された敷地の部分の
前面道路境界線からの距離</t>
  </si>
  <si>
    <t>～1m</t>
  </si>
  <si>
    <t>立面換算係数</t>
  </si>
  <si>
    <t>～3ｍ</t>
  </si>
  <si>
    <t>～4ｍ</t>
  </si>
  <si>
    <t>～2ｍ</t>
  </si>
  <si>
    <t>～5ｍ</t>
  </si>
  <si>
    <t>～6ｍ</t>
  </si>
  <si>
    <t>６m～</t>
  </si>
  <si>
    <t>平面緑化された部分の
前面道路からの高さ</t>
  </si>
  <si>
    <t>平面緑化された
部分の面積</t>
  </si>
  <si>
    <t>④　法面緑化(芝生等地被類により緑化された法面）</t>
  </si>
  <si>
    <t>③　平面緑化(芝生等地被類により緑化された平面）</t>
  </si>
  <si>
    <t>○緑化率算定については、外構図に算定式を記載頂いても構いません。</t>
  </si>
  <si>
    <t>↓高さ1.5ｍ以上の位置にある平面緑化は算入できません。</t>
  </si>
  <si>
    <t>法面緑化</t>
  </si>
  <si>
    <t>法面の延長</t>
  </si>
  <si>
    <t>法面の高さ
（法肩－法尻）</t>
  </si>
  <si>
    <t>法肩の前面道路
境界からの距離</t>
  </si>
  <si>
    <t>４　緑化計画の確認</t>
  </si>
  <si>
    <t>緑化計画による緑視面積</t>
  </si>
  <si>
    <t>基準値</t>
  </si>
  <si>
    <t>適合判断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</si>
</sst>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0"/>
      <color rgb="FFFF0000"/>
      <name val="Calibri"/>
      <family val="3"/>
    </font>
    <font>
      <sz val="8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10"/>
      <name val="Calibri"/>
      <family val="3"/>
    </font>
    <font>
      <b/>
      <sz val="14"/>
      <color theme="1"/>
      <name val="Calibri"/>
      <family val="3"/>
    </font>
    <font>
      <b/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7">
    <xf numFmtId="0" fontId="0" fillId="0" borderId="0" xfId="0" applyFont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6" fillId="33" borderId="11" xfId="0" applyFont="1" applyFill="1" applyBorder="1" applyAlignment="1">
      <alignment vertical="center"/>
    </xf>
    <xf numFmtId="0" fontId="46" fillId="33" borderId="12" xfId="0" applyFont="1" applyFill="1" applyBorder="1" applyAlignment="1">
      <alignment vertical="center"/>
    </xf>
    <xf numFmtId="0" fontId="47" fillId="33" borderId="13" xfId="0" applyFont="1" applyFill="1" applyBorder="1" applyAlignment="1" applyProtection="1">
      <alignment vertical="center"/>
      <protection locked="0"/>
    </xf>
    <xf numFmtId="0" fontId="47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177" fontId="47" fillId="34" borderId="14" xfId="0" applyNumberFormat="1" applyFont="1" applyFill="1" applyBorder="1" applyAlignment="1">
      <alignment vertical="center"/>
    </xf>
    <xf numFmtId="177" fontId="47" fillId="34" borderId="15" xfId="0" applyNumberFormat="1" applyFont="1" applyFill="1" applyBorder="1" applyAlignment="1">
      <alignment vertical="center"/>
    </xf>
    <xf numFmtId="177" fontId="47" fillId="34" borderId="16" xfId="0" applyNumberFormat="1" applyFont="1" applyFill="1" applyBorder="1" applyAlignment="1">
      <alignment vertical="center"/>
    </xf>
    <xf numFmtId="177" fontId="47" fillId="34" borderId="14" xfId="0" applyNumberFormat="1" applyFont="1" applyFill="1" applyBorder="1" applyAlignment="1">
      <alignment horizontal="center" vertical="center"/>
    </xf>
    <xf numFmtId="177" fontId="47" fillId="34" borderId="15" xfId="0" applyNumberFormat="1" applyFont="1" applyFill="1" applyBorder="1" applyAlignment="1">
      <alignment horizontal="center" vertical="center"/>
    </xf>
    <xf numFmtId="177" fontId="47" fillId="34" borderId="16" xfId="0" applyNumberFormat="1" applyFont="1" applyFill="1" applyBorder="1" applyAlignment="1">
      <alignment horizontal="center" vertical="center"/>
    </xf>
    <xf numFmtId="177" fontId="48" fillId="34" borderId="15" xfId="0" applyNumberFormat="1" applyFont="1" applyFill="1" applyBorder="1" applyAlignment="1">
      <alignment horizontal="center" vertical="center"/>
    </xf>
    <xf numFmtId="177" fontId="48" fillId="34" borderId="16" xfId="0" applyNumberFormat="1" applyFont="1" applyFill="1" applyBorder="1" applyAlignment="1">
      <alignment horizontal="center" vertical="center"/>
    </xf>
    <xf numFmtId="177" fontId="48" fillId="34" borderId="14" xfId="0" applyNumberFormat="1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vertical="center"/>
    </xf>
    <xf numFmtId="0" fontId="47" fillId="34" borderId="18" xfId="0" applyFont="1" applyFill="1" applyBorder="1" applyAlignment="1">
      <alignment vertical="center"/>
    </xf>
    <xf numFmtId="0" fontId="47" fillId="34" borderId="19" xfId="0" applyFont="1" applyFill="1" applyBorder="1" applyAlignment="1">
      <alignment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Border="1" applyAlignment="1">
      <alignment vertical="center"/>
    </xf>
    <xf numFmtId="0" fontId="49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9" fillId="34" borderId="0" xfId="0" applyFont="1" applyFill="1" applyAlignment="1">
      <alignment vertical="center"/>
    </xf>
    <xf numFmtId="0" fontId="47" fillId="34" borderId="0" xfId="0" applyFont="1" applyFill="1" applyAlignment="1">
      <alignment horizontal="center" vertical="center"/>
    </xf>
    <xf numFmtId="0" fontId="47" fillId="34" borderId="0" xfId="0" applyFont="1" applyFill="1" applyAlignment="1">
      <alignment vertical="center" wrapText="1"/>
    </xf>
    <xf numFmtId="0" fontId="47" fillId="34" borderId="20" xfId="0" applyFont="1" applyFill="1" applyBorder="1" applyAlignment="1">
      <alignment vertical="center"/>
    </xf>
    <xf numFmtId="0" fontId="47" fillId="34" borderId="14" xfId="0" applyFont="1" applyFill="1" applyBorder="1" applyAlignment="1">
      <alignment vertical="center"/>
    </xf>
    <xf numFmtId="0" fontId="47" fillId="34" borderId="21" xfId="0" applyFont="1" applyFill="1" applyBorder="1" applyAlignment="1">
      <alignment vertical="center"/>
    </xf>
    <xf numFmtId="0" fontId="47" fillId="34" borderId="22" xfId="0" applyFont="1" applyFill="1" applyBorder="1" applyAlignment="1">
      <alignment vertical="center"/>
    </xf>
    <xf numFmtId="0" fontId="47" fillId="34" borderId="15" xfId="0" applyFont="1" applyFill="1" applyBorder="1" applyAlignment="1">
      <alignment vertical="center"/>
    </xf>
    <xf numFmtId="0" fontId="47" fillId="34" borderId="23" xfId="0" applyFont="1" applyFill="1" applyBorder="1" applyAlignment="1">
      <alignment vertical="center"/>
    </xf>
    <xf numFmtId="0" fontId="47" fillId="34" borderId="16" xfId="0" applyFont="1" applyFill="1" applyBorder="1" applyAlignment="1">
      <alignment vertical="center"/>
    </xf>
    <xf numFmtId="0" fontId="47" fillId="34" borderId="24" xfId="0" applyFont="1" applyFill="1" applyBorder="1" applyAlignment="1">
      <alignment vertical="center"/>
    </xf>
    <xf numFmtId="0" fontId="47" fillId="34" borderId="25" xfId="0" applyFont="1" applyFill="1" applyBorder="1" applyAlignment="1">
      <alignment vertical="center"/>
    </xf>
    <xf numFmtId="0" fontId="47" fillId="34" borderId="26" xfId="0" applyFont="1" applyFill="1" applyBorder="1" applyAlignment="1">
      <alignment vertical="center"/>
    </xf>
    <xf numFmtId="0" fontId="47" fillId="34" borderId="27" xfId="0" applyFont="1" applyFill="1" applyBorder="1" applyAlignment="1">
      <alignment vertical="center"/>
    </xf>
    <xf numFmtId="0" fontId="47" fillId="34" borderId="28" xfId="0" applyFont="1" applyFill="1" applyBorder="1" applyAlignment="1">
      <alignment vertical="center"/>
    </xf>
    <xf numFmtId="0" fontId="47" fillId="34" borderId="29" xfId="0" applyFont="1" applyFill="1" applyBorder="1" applyAlignment="1">
      <alignment vertical="center"/>
    </xf>
    <xf numFmtId="0" fontId="47" fillId="34" borderId="0" xfId="0" applyFont="1" applyFill="1" applyAlignment="1">
      <alignment horizontal="left" vertical="top" wrapText="1"/>
    </xf>
    <xf numFmtId="0" fontId="47" fillId="34" borderId="30" xfId="0" applyFont="1" applyFill="1" applyBorder="1" applyAlignment="1">
      <alignment vertical="center"/>
    </xf>
    <xf numFmtId="0" fontId="47" fillId="34" borderId="0" xfId="0" applyFont="1" applyFill="1" applyAlignment="1" applyProtection="1">
      <alignment vertical="center"/>
      <protection locked="0"/>
    </xf>
    <xf numFmtId="0" fontId="47" fillId="33" borderId="31" xfId="0" applyFont="1" applyFill="1" applyBorder="1" applyAlignment="1" applyProtection="1">
      <alignment vertical="center"/>
      <protection locked="0"/>
    </xf>
    <xf numFmtId="0" fontId="47" fillId="33" borderId="32" xfId="0" applyFont="1" applyFill="1" applyBorder="1" applyAlignment="1" applyProtection="1">
      <alignment vertical="center"/>
      <protection locked="0"/>
    </xf>
    <xf numFmtId="0" fontId="47" fillId="33" borderId="33" xfId="0" applyFont="1" applyFill="1" applyBorder="1" applyAlignment="1" applyProtection="1">
      <alignment vertical="center"/>
      <protection locked="0"/>
    </xf>
    <xf numFmtId="0" fontId="47" fillId="33" borderId="34" xfId="0" applyFont="1" applyFill="1" applyBorder="1" applyAlignment="1" applyProtection="1">
      <alignment vertical="center"/>
      <protection locked="0"/>
    </xf>
    <xf numFmtId="0" fontId="47" fillId="33" borderId="35" xfId="0" applyFont="1" applyFill="1" applyBorder="1" applyAlignment="1" applyProtection="1">
      <alignment vertical="center"/>
      <protection locked="0"/>
    </xf>
    <xf numFmtId="0" fontId="47" fillId="33" borderId="36" xfId="0" applyFont="1" applyFill="1" applyBorder="1" applyAlignment="1" applyProtection="1">
      <alignment vertical="center"/>
      <protection locked="0"/>
    </xf>
    <xf numFmtId="0" fontId="47" fillId="33" borderId="37" xfId="0" applyFont="1" applyFill="1" applyBorder="1" applyAlignment="1" applyProtection="1">
      <alignment vertical="center"/>
      <protection locked="0"/>
    </xf>
    <xf numFmtId="0" fontId="47" fillId="33" borderId="38" xfId="0" applyFont="1" applyFill="1" applyBorder="1" applyAlignment="1" applyProtection="1">
      <alignment vertical="center"/>
      <protection locked="0"/>
    </xf>
    <xf numFmtId="0" fontId="47" fillId="33" borderId="39" xfId="0" applyFont="1" applyFill="1" applyBorder="1" applyAlignment="1" applyProtection="1">
      <alignment vertical="center"/>
      <protection locked="0"/>
    </xf>
    <xf numFmtId="0" fontId="47" fillId="33" borderId="36" xfId="0" applyFont="1" applyFill="1" applyBorder="1" applyAlignment="1" applyProtection="1">
      <alignment vertical="center"/>
      <protection locked="0"/>
    </xf>
    <xf numFmtId="0" fontId="47" fillId="33" borderId="40" xfId="0" applyFont="1" applyFill="1" applyBorder="1" applyAlignment="1" applyProtection="1">
      <alignment vertical="center"/>
      <protection locked="0"/>
    </xf>
    <xf numFmtId="0" fontId="47" fillId="33" borderId="41" xfId="0" applyFont="1" applyFill="1" applyBorder="1" applyAlignment="1" applyProtection="1">
      <alignment vertical="center"/>
      <protection locked="0"/>
    </xf>
    <xf numFmtId="0" fontId="47" fillId="33" borderId="42" xfId="0" applyFont="1" applyFill="1" applyBorder="1" applyAlignment="1" applyProtection="1">
      <alignment vertical="center"/>
      <protection locked="0"/>
    </xf>
    <xf numFmtId="0" fontId="47" fillId="33" borderId="43" xfId="0" applyFont="1" applyFill="1" applyBorder="1" applyAlignment="1" applyProtection="1">
      <alignment horizontal="center" vertical="center"/>
      <protection locked="0"/>
    </xf>
    <xf numFmtId="0" fontId="47" fillId="33" borderId="14" xfId="0" applyFont="1" applyFill="1" applyBorder="1" applyAlignment="1" applyProtection="1">
      <alignment horizontal="center" vertical="center"/>
      <protection locked="0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44" xfId="0" applyFont="1" applyFill="1" applyBorder="1" applyAlignment="1">
      <alignment horizontal="center" vertical="center" wrapText="1"/>
    </xf>
    <xf numFmtId="0" fontId="47" fillId="34" borderId="44" xfId="0" applyFont="1" applyFill="1" applyBorder="1" applyAlignment="1">
      <alignment horizontal="center" vertical="center"/>
    </xf>
    <xf numFmtId="0" fontId="47" fillId="34" borderId="45" xfId="0" applyFont="1" applyFill="1" applyBorder="1" applyAlignment="1">
      <alignment horizontal="left" vertical="top" wrapText="1"/>
    </xf>
    <xf numFmtId="0" fontId="47" fillId="34" borderId="46" xfId="0" applyFont="1" applyFill="1" applyBorder="1" applyAlignment="1">
      <alignment horizontal="left" vertical="top" wrapText="1"/>
    </xf>
    <xf numFmtId="0" fontId="47" fillId="34" borderId="47" xfId="0" applyFont="1" applyFill="1" applyBorder="1" applyAlignment="1">
      <alignment horizontal="left" vertical="top" wrapText="1"/>
    </xf>
    <xf numFmtId="0" fontId="47" fillId="34" borderId="48" xfId="0" applyFont="1" applyFill="1" applyBorder="1" applyAlignment="1">
      <alignment horizontal="left" vertical="top" wrapText="1"/>
    </xf>
    <xf numFmtId="0" fontId="47" fillId="34" borderId="0" xfId="0" applyFont="1" applyFill="1" applyBorder="1" applyAlignment="1">
      <alignment horizontal="left" vertical="top" wrapText="1"/>
    </xf>
    <xf numFmtId="0" fontId="47" fillId="34" borderId="49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0" fontId="47" fillId="33" borderId="11" xfId="0" applyFont="1" applyFill="1" applyBorder="1" applyAlignment="1" applyProtection="1">
      <alignment horizontal="center" vertical="center"/>
      <protection locked="0"/>
    </xf>
    <xf numFmtId="0" fontId="47" fillId="33" borderId="12" xfId="0" applyFont="1" applyFill="1" applyBorder="1" applyAlignment="1" applyProtection="1">
      <alignment horizontal="center" vertical="center"/>
      <protection locked="0"/>
    </xf>
    <xf numFmtId="0" fontId="50" fillId="34" borderId="24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center" vertical="center"/>
    </xf>
    <xf numFmtId="0" fontId="50" fillId="34" borderId="50" xfId="0" applyFont="1" applyFill="1" applyBorder="1" applyAlignment="1">
      <alignment horizontal="center" vertical="center"/>
    </xf>
    <xf numFmtId="0" fontId="50" fillId="34" borderId="44" xfId="0" applyFont="1" applyFill="1" applyBorder="1" applyAlignment="1">
      <alignment horizontal="center" vertical="center"/>
    </xf>
    <xf numFmtId="0" fontId="50" fillId="34" borderId="51" xfId="0" applyFont="1" applyFill="1" applyBorder="1" applyAlignment="1">
      <alignment horizontal="center" vertical="center"/>
    </xf>
    <xf numFmtId="176" fontId="47" fillId="34" borderId="24" xfId="0" applyNumberFormat="1" applyFont="1" applyFill="1" applyBorder="1" applyAlignment="1">
      <alignment horizontal="center" vertical="center"/>
    </xf>
    <xf numFmtId="176" fontId="47" fillId="34" borderId="14" xfId="0" applyNumberFormat="1" applyFont="1" applyFill="1" applyBorder="1" applyAlignment="1">
      <alignment horizontal="center" vertical="center"/>
    </xf>
    <xf numFmtId="176" fontId="47" fillId="34" borderId="21" xfId="0" applyNumberFormat="1" applyFont="1" applyFill="1" applyBorder="1" applyAlignment="1">
      <alignment horizontal="center" vertical="center"/>
    </xf>
    <xf numFmtId="0" fontId="51" fillId="33" borderId="50" xfId="0" applyFont="1" applyFill="1" applyBorder="1" applyAlignment="1" applyProtection="1">
      <alignment horizontal="center" vertical="center"/>
      <protection locked="0"/>
    </xf>
    <xf numFmtId="0" fontId="51" fillId="33" borderId="44" xfId="0" applyFont="1" applyFill="1" applyBorder="1" applyAlignment="1" applyProtection="1">
      <alignment horizontal="center" vertical="center"/>
      <protection locked="0"/>
    </xf>
    <xf numFmtId="0" fontId="51" fillId="33" borderId="51" xfId="0" applyFont="1" applyFill="1" applyBorder="1" applyAlignment="1" applyProtection="1">
      <alignment horizontal="center" vertical="center"/>
      <protection locked="0"/>
    </xf>
    <xf numFmtId="0" fontId="47" fillId="33" borderId="24" xfId="0" applyFont="1" applyFill="1" applyBorder="1" applyAlignment="1" applyProtection="1">
      <alignment horizontal="center" vertical="center"/>
      <protection locked="0"/>
    </xf>
    <xf numFmtId="0" fontId="47" fillId="33" borderId="25" xfId="0" applyFont="1" applyFill="1" applyBorder="1" applyAlignment="1" applyProtection="1">
      <alignment horizontal="center" vertical="center"/>
      <protection locked="0"/>
    </xf>
    <xf numFmtId="0" fontId="47" fillId="33" borderId="15" xfId="0" applyFont="1" applyFill="1" applyBorder="1" applyAlignment="1" applyProtection="1">
      <alignment horizontal="center" vertical="center"/>
      <protection locked="0"/>
    </xf>
    <xf numFmtId="0" fontId="47" fillId="33" borderId="29" xfId="0" applyFont="1" applyFill="1" applyBorder="1" applyAlignment="1" applyProtection="1">
      <alignment horizontal="center" vertical="center"/>
      <protection locked="0"/>
    </xf>
    <xf numFmtId="0" fontId="47" fillId="33" borderId="16" xfId="0" applyFont="1" applyFill="1" applyBorder="1" applyAlignment="1" applyProtection="1">
      <alignment horizontal="center" vertical="center"/>
      <protection locked="0"/>
    </xf>
    <xf numFmtId="0" fontId="47" fillId="34" borderId="45" xfId="0" applyFont="1" applyFill="1" applyBorder="1" applyAlignment="1">
      <alignment horizontal="center" vertical="center"/>
    </xf>
    <xf numFmtId="0" fontId="47" fillId="34" borderId="46" xfId="0" applyFont="1" applyFill="1" applyBorder="1" applyAlignment="1">
      <alignment horizontal="center" vertical="center"/>
    </xf>
    <xf numFmtId="0" fontId="47" fillId="34" borderId="47" xfId="0" applyFont="1" applyFill="1" applyBorder="1" applyAlignment="1">
      <alignment horizontal="center" vertical="center"/>
    </xf>
    <xf numFmtId="0" fontId="47" fillId="34" borderId="50" xfId="0" applyFont="1" applyFill="1" applyBorder="1" applyAlignment="1">
      <alignment horizontal="center" vertical="center"/>
    </xf>
    <xf numFmtId="0" fontId="47" fillId="34" borderId="51" xfId="0" applyFont="1" applyFill="1" applyBorder="1" applyAlignment="1">
      <alignment horizontal="center" vertical="center"/>
    </xf>
    <xf numFmtId="0" fontId="47" fillId="34" borderId="46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6" fillId="34" borderId="0" xfId="0" applyFont="1" applyFill="1" applyAlignment="1">
      <alignment horizontal="left" vertical="center" wrapText="1"/>
    </xf>
    <xf numFmtId="0" fontId="46" fillId="34" borderId="48" xfId="0" applyFont="1" applyFill="1" applyBorder="1" applyAlignment="1">
      <alignment horizontal="left" vertical="center"/>
    </xf>
    <xf numFmtId="0" fontId="46" fillId="34" borderId="0" xfId="0" applyFont="1" applyFill="1" applyAlignment="1">
      <alignment horizontal="left" vertical="center"/>
    </xf>
    <xf numFmtId="0" fontId="47" fillId="34" borderId="46" xfId="0" applyFont="1" applyFill="1" applyBorder="1" applyAlignment="1">
      <alignment horizontal="left" vertical="top"/>
    </xf>
    <xf numFmtId="0" fontId="47" fillId="34" borderId="48" xfId="0" applyFont="1" applyFill="1" applyBorder="1" applyAlignment="1">
      <alignment horizontal="left" vertical="top"/>
    </xf>
    <xf numFmtId="0" fontId="47" fillId="34" borderId="0" xfId="0" applyFont="1" applyFill="1" applyBorder="1" applyAlignment="1">
      <alignment horizontal="left" vertical="top"/>
    </xf>
    <xf numFmtId="0" fontId="47" fillId="34" borderId="50" xfId="0" applyFont="1" applyFill="1" applyBorder="1" applyAlignment="1">
      <alignment horizontal="left" vertical="top"/>
    </xf>
    <xf numFmtId="0" fontId="47" fillId="34" borderId="44" xfId="0" applyFont="1" applyFill="1" applyBorder="1" applyAlignment="1">
      <alignment horizontal="left" vertical="top"/>
    </xf>
    <xf numFmtId="0" fontId="47" fillId="34" borderId="45" xfId="0" applyFont="1" applyFill="1" applyBorder="1" applyAlignment="1">
      <alignment horizontal="left" vertical="top"/>
    </xf>
    <xf numFmtId="0" fontId="47" fillId="33" borderId="26" xfId="0" applyFont="1" applyFill="1" applyBorder="1" applyAlignment="1" applyProtection="1">
      <alignment horizontal="center" vertical="center"/>
      <protection locked="0"/>
    </xf>
    <xf numFmtId="0" fontId="47" fillId="33" borderId="27" xfId="0" applyFont="1" applyFill="1" applyBorder="1" applyAlignment="1" applyProtection="1">
      <alignment horizontal="center" vertical="center"/>
      <protection locked="0"/>
    </xf>
    <xf numFmtId="177" fontId="47" fillId="34" borderId="29" xfId="0" applyNumberFormat="1" applyFont="1" applyFill="1" applyBorder="1" applyAlignment="1">
      <alignment horizontal="center" vertical="center"/>
    </xf>
    <xf numFmtId="177" fontId="47" fillId="34" borderId="16" xfId="0" applyNumberFormat="1" applyFont="1" applyFill="1" applyBorder="1" applyAlignment="1">
      <alignment horizontal="center" vertical="center"/>
    </xf>
    <xf numFmtId="177" fontId="47" fillId="34" borderId="52" xfId="0" applyNumberFormat="1" applyFont="1" applyFill="1" applyBorder="1" applyAlignment="1">
      <alignment horizontal="center" vertical="center"/>
    </xf>
    <xf numFmtId="0" fontId="47" fillId="33" borderId="53" xfId="0" applyFont="1" applyFill="1" applyBorder="1" applyAlignment="1" applyProtection="1">
      <alignment horizontal="center" vertical="center"/>
      <protection locked="0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47" fillId="34" borderId="28" xfId="0" applyFont="1" applyFill="1" applyBorder="1" applyAlignment="1">
      <alignment horizontal="center" vertical="center"/>
    </xf>
    <xf numFmtId="177" fontId="47" fillId="34" borderId="25" xfId="0" applyNumberFormat="1" applyFont="1" applyFill="1" applyBorder="1" applyAlignment="1">
      <alignment horizontal="center" vertical="center"/>
    </xf>
    <xf numFmtId="177" fontId="47" fillId="34" borderId="15" xfId="0" applyNumberFormat="1" applyFont="1" applyFill="1" applyBorder="1" applyAlignment="1">
      <alignment horizontal="center" vertical="center"/>
    </xf>
    <xf numFmtId="177" fontId="47" fillId="34" borderId="54" xfId="0" applyNumberFormat="1" applyFont="1" applyFill="1" applyBorder="1" applyAlignment="1">
      <alignment horizontal="center" vertical="center"/>
    </xf>
    <xf numFmtId="0" fontId="47" fillId="33" borderId="55" xfId="0" applyFont="1" applyFill="1" applyBorder="1" applyAlignment="1" applyProtection="1">
      <alignment horizontal="center" vertical="center"/>
      <protection locked="0"/>
    </xf>
    <xf numFmtId="0" fontId="47" fillId="34" borderId="25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47" fillId="34" borderId="24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52" fillId="34" borderId="45" xfId="0" applyFont="1" applyFill="1" applyBorder="1" applyAlignment="1">
      <alignment horizontal="center" vertical="center" wrapText="1"/>
    </xf>
    <xf numFmtId="0" fontId="52" fillId="34" borderId="47" xfId="0" applyFont="1" applyFill="1" applyBorder="1" applyAlignment="1">
      <alignment horizontal="center" vertical="center"/>
    </xf>
    <xf numFmtId="0" fontId="52" fillId="34" borderId="48" xfId="0" applyFont="1" applyFill="1" applyBorder="1" applyAlignment="1">
      <alignment horizontal="center" vertical="center"/>
    </xf>
    <xf numFmtId="0" fontId="52" fillId="34" borderId="49" xfId="0" applyFont="1" applyFill="1" applyBorder="1" applyAlignment="1">
      <alignment horizontal="center" vertical="center"/>
    </xf>
    <xf numFmtId="177" fontId="47" fillId="34" borderId="24" xfId="0" applyNumberFormat="1" applyFont="1" applyFill="1" applyBorder="1" applyAlignment="1">
      <alignment horizontal="center" vertical="center"/>
    </xf>
    <xf numFmtId="177" fontId="47" fillId="34" borderId="14" xfId="0" applyNumberFormat="1" applyFont="1" applyFill="1" applyBorder="1" applyAlignment="1">
      <alignment horizontal="center" vertical="center"/>
    </xf>
    <xf numFmtId="0" fontId="47" fillId="34" borderId="29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52" fillId="34" borderId="46" xfId="0" applyFont="1" applyFill="1" applyBorder="1" applyAlignment="1">
      <alignment horizontal="center" vertical="center" wrapText="1"/>
    </xf>
    <xf numFmtId="0" fontId="52" fillId="34" borderId="47" xfId="0" applyFont="1" applyFill="1" applyBorder="1" applyAlignment="1">
      <alignment horizontal="center" vertical="center" wrapText="1"/>
    </xf>
    <xf numFmtId="0" fontId="52" fillId="34" borderId="50" xfId="0" applyFont="1" applyFill="1" applyBorder="1" applyAlignment="1">
      <alignment horizontal="center" vertical="center" wrapText="1"/>
    </xf>
    <xf numFmtId="0" fontId="52" fillId="34" borderId="44" xfId="0" applyFont="1" applyFill="1" applyBorder="1" applyAlignment="1">
      <alignment horizontal="center" vertical="center" wrapText="1"/>
    </xf>
    <xf numFmtId="0" fontId="52" fillId="34" borderId="51" xfId="0" applyFont="1" applyFill="1" applyBorder="1" applyAlignment="1">
      <alignment horizontal="center" vertical="center" wrapText="1"/>
    </xf>
    <xf numFmtId="0" fontId="47" fillId="34" borderId="45" xfId="0" applyFont="1" applyFill="1" applyBorder="1" applyAlignment="1">
      <alignment horizontal="center" vertical="center" wrapText="1"/>
    </xf>
    <xf numFmtId="0" fontId="47" fillId="34" borderId="48" xfId="0" applyFont="1" applyFill="1" applyBorder="1" applyAlignment="1">
      <alignment horizontal="center" vertical="center"/>
    </xf>
    <xf numFmtId="0" fontId="47" fillId="34" borderId="49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53" fillId="34" borderId="0" xfId="0" applyFont="1" applyFill="1" applyAlignment="1">
      <alignment horizontal="left" vertical="center"/>
    </xf>
    <xf numFmtId="0" fontId="51" fillId="34" borderId="0" xfId="0" applyFont="1" applyFill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0" fontId="50" fillId="34" borderId="56" xfId="0" applyFont="1" applyFill="1" applyBorder="1" applyAlignment="1">
      <alignment horizontal="center" vertical="center" textRotation="255"/>
    </xf>
    <xf numFmtId="0" fontId="50" fillId="34" borderId="57" xfId="0" applyFont="1" applyFill="1" applyBorder="1" applyAlignment="1">
      <alignment horizontal="center" vertical="center" textRotation="255"/>
    </xf>
    <xf numFmtId="0" fontId="52" fillId="34" borderId="48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 wrapText="1"/>
    </xf>
    <xf numFmtId="0" fontId="52" fillId="34" borderId="49" xfId="0" applyFont="1" applyFill="1" applyBorder="1" applyAlignment="1">
      <alignment horizontal="center" vertical="center" wrapText="1"/>
    </xf>
    <xf numFmtId="0" fontId="54" fillId="34" borderId="45" xfId="0" applyFont="1" applyFill="1" applyBorder="1" applyAlignment="1">
      <alignment horizontal="center" vertical="center"/>
    </xf>
    <xf numFmtId="0" fontId="54" fillId="34" borderId="46" xfId="0" applyFont="1" applyFill="1" applyBorder="1" applyAlignment="1">
      <alignment horizontal="center" vertical="center"/>
    </xf>
    <xf numFmtId="0" fontId="54" fillId="34" borderId="47" xfId="0" applyFont="1" applyFill="1" applyBorder="1" applyAlignment="1">
      <alignment horizontal="center" vertical="center"/>
    </xf>
    <xf numFmtId="0" fontId="50" fillId="34" borderId="58" xfId="0" applyFont="1" applyFill="1" applyBorder="1" applyAlignment="1">
      <alignment horizontal="center" vertical="center" textRotation="255"/>
    </xf>
    <xf numFmtId="0" fontId="50" fillId="34" borderId="59" xfId="0" applyFont="1" applyFill="1" applyBorder="1" applyAlignment="1">
      <alignment horizontal="center" vertical="center" textRotation="255"/>
    </xf>
    <xf numFmtId="0" fontId="50" fillId="34" borderId="60" xfId="0" applyFont="1" applyFill="1" applyBorder="1" applyAlignment="1">
      <alignment horizontal="center" vertical="center" textRotation="255"/>
    </xf>
    <xf numFmtId="0" fontId="50" fillId="34" borderId="61" xfId="0" applyFont="1" applyFill="1" applyBorder="1" applyAlignment="1">
      <alignment horizontal="center" vertical="center" textRotation="255"/>
    </xf>
    <xf numFmtId="0" fontId="47" fillId="34" borderId="10" xfId="0" applyFont="1" applyFill="1" applyBorder="1" applyAlignment="1">
      <alignment horizontal="center" vertical="center"/>
    </xf>
    <xf numFmtId="0" fontId="47" fillId="34" borderId="62" xfId="0" applyFont="1" applyFill="1" applyBorder="1" applyAlignment="1">
      <alignment horizontal="center" vertical="center"/>
    </xf>
    <xf numFmtId="0" fontId="47" fillId="34" borderId="63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50" fillId="34" borderId="48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50" fillId="34" borderId="49" xfId="0" applyFont="1" applyFill="1" applyBorder="1" applyAlignment="1">
      <alignment horizontal="center" vertical="center"/>
    </xf>
    <xf numFmtId="0" fontId="47" fillId="34" borderId="50" xfId="0" applyFont="1" applyFill="1" applyBorder="1" applyAlignment="1">
      <alignment horizontal="left" vertical="top" wrapText="1"/>
    </xf>
    <xf numFmtId="0" fontId="47" fillId="34" borderId="44" xfId="0" applyFont="1" applyFill="1" applyBorder="1" applyAlignment="1">
      <alignment horizontal="left" vertical="top" wrapText="1"/>
    </xf>
    <xf numFmtId="0" fontId="47" fillId="34" borderId="51" xfId="0" applyFont="1" applyFill="1" applyBorder="1" applyAlignment="1">
      <alignment horizontal="left" vertical="top" wrapText="1"/>
    </xf>
    <xf numFmtId="177" fontId="54" fillId="33" borderId="25" xfId="0" applyNumberFormat="1" applyFont="1" applyFill="1" applyBorder="1" applyAlignment="1" applyProtection="1">
      <alignment horizontal="center" vertical="center"/>
      <protection locked="0"/>
    </xf>
    <xf numFmtId="177" fontId="54" fillId="33" borderId="15" xfId="0" applyNumberFormat="1" applyFont="1" applyFill="1" applyBorder="1" applyAlignment="1" applyProtection="1">
      <alignment horizontal="center" vertical="center"/>
      <protection locked="0"/>
    </xf>
    <xf numFmtId="177" fontId="54" fillId="33" borderId="24" xfId="0" applyNumberFormat="1" applyFont="1" applyFill="1" applyBorder="1" applyAlignment="1" applyProtection="1">
      <alignment horizontal="center" vertical="center"/>
      <protection locked="0"/>
    </xf>
    <xf numFmtId="177" fontId="54" fillId="33" borderId="14" xfId="0" applyNumberFormat="1" applyFont="1" applyFill="1" applyBorder="1" applyAlignment="1" applyProtection="1">
      <alignment horizontal="center" vertical="center"/>
      <protection locked="0"/>
    </xf>
    <xf numFmtId="177" fontId="54" fillId="33" borderId="29" xfId="0" applyNumberFormat="1" applyFont="1" applyFill="1" applyBorder="1" applyAlignment="1" applyProtection="1">
      <alignment horizontal="center" vertical="center"/>
      <protection locked="0"/>
    </xf>
    <xf numFmtId="177" fontId="54" fillId="33" borderId="16" xfId="0" applyNumberFormat="1" applyFont="1" applyFill="1" applyBorder="1" applyAlignment="1" applyProtection="1">
      <alignment horizontal="center" vertical="center"/>
      <protection locked="0"/>
    </xf>
    <xf numFmtId="0" fontId="52" fillId="34" borderId="24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29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47" fillId="34" borderId="64" xfId="0" applyFont="1" applyFill="1" applyBorder="1" applyAlignment="1">
      <alignment horizontal="center" vertical="center"/>
    </xf>
    <xf numFmtId="0" fontId="47" fillId="34" borderId="30" xfId="0" applyFont="1" applyFill="1" applyBorder="1" applyAlignment="1">
      <alignment horizontal="center" vertical="center"/>
    </xf>
    <xf numFmtId="0" fontId="47" fillId="34" borderId="24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51" xfId="0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center" vertical="center"/>
    </xf>
    <xf numFmtId="0" fontId="47" fillId="33" borderId="30" xfId="0" applyFont="1" applyFill="1" applyBorder="1" applyAlignment="1" applyProtection="1">
      <alignment horizontal="center" vertical="center"/>
      <protection locked="0"/>
    </xf>
    <xf numFmtId="0" fontId="47" fillId="34" borderId="19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47" fillId="33" borderId="64" xfId="0" applyFont="1" applyFill="1" applyBorder="1" applyAlignment="1" applyProtection="1">
      <alignment horizontal="center" vertical="center"/>
      <protection locked="0"/>
    </xf>
    <xf numFmtId="0" fontId="50" fillId="34" borderId="29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50" fillId="34" borderId="18" xfId="0" applyFont="1" applyFill="1" applyBorder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0" fontId="56" fillId="34" borderId="29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4"/>
  <sheetViews>
    <sheetView tabSelected="1" zoomScalePageLayoutView="0" workbookViewId="0" topLeftCell="A1">
      <selection activeCell="G46" sqref="G46"/>
    </sheetView>
  </sheetViews>
  <sheetFormatPr defaultColWidth="9.140625" defaultRowHeight="15"/>
  <cols>
    <col min="1" max="13" width="2.421875" style="5" customWidth="1"/>
    <col min="14" max="14" width="2.7109375" style="5" customWidth="1"/>
    <col min="15" max="28" width="2.421875" style="5" customWidth="1"/>
    <col min="29" max="29" width="3.140625" style="5" bestFit="1" customWidth="1"/>
    <col min="30" max="31" width="3.140625" style="5" customWidth="1"/>
    <col min="32" max="37" width="2.421875" style="5" customWidth="1"/>
    <col min="38" max="38" width="7.421875" style="5" customWidth="1"/>
    <col min="39" max="42" width="12.421875" style="5" customWidth="1"/>
    <col min="43" max="16384" width="9.00390625" style="5" customWidth="1"/>
  </cols>
  <sheetData>
    <row r="1" spans="1:36" ht="33.75" customHeight="1">
      <c r="A1" s="138" t="s">
        <v>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</row>
    <row r="2" spans="2:28" ht="15" customHeight="1">
      <c r="B2" s="94" t="s">
        <v>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19"/>
      <c r="AB2" s="19"/>
    </row>
    <row r="3" spans="2:28" ht="15" customHeight="1">
      <c r="B3" s="94" t="s">
        <v>73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9"/>
      <c r="AB3" s="19"/>
    </row>
    <row r="4" spans="2:28" ht="15" customHeight="1">
      <c r="B4" s="19" t="s">
        <v>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0"/>
      <c r="P4" s="1"/>
      <c r="Q4" s="2"/>
      <c r="R4" s="3"/>
      <c r="S4" s="95" t="s">
        <v>25</v>
      </c>
      <c r="T4" s="96"/>
      <c r="U4" s="96"/>
      <c r="V4" s="96"/>
      <c r="W4" s="96"/>
      <c r="X4" s="96"/>
      <c r="Y4" s="96"/>
      <c r="Z4" s="96"/>
      <c r="AA4" s="96"/>
      <c r="AB4" s="96"/>
    </row>
    <row r="5" ht="14.25" customHeight="1"/>
    <row r="6" ht="12">
      <c r="A6" s="5" t="s">
        <v>55</v>
      </c>
    </row>
    <row r="7" ht="7.5" customHeight="1"/>
    <row r="8" ht="15" customHeight="1">
      <c r="B8" s="21" t="s">
        <v>16</v>
      </c>
    </row>
    <row r="9" spans="2:37" ht="15" customHeight="1">
      <c r="B9" s="4"/>
      <c r="D9" s="22" t="s">
        <v>17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6"/>
      <c r="W9" s="6"/>
      <c r="X9" s="6"/>
      <c r="Y9" s="23" t="s">
        <v>23</v>
      </c>
      <c r="Z9" s="6"/>
      <c r="AA9" s="6"/>
      <c r="AB9" s="6"/>
      <c r="AC9" s="6"/>
      <c r="AD9" s="6"/>
      <c r="AE9" s="6"/>
      <c r="AF9" s="66"/>
      <c r="AG9" s="67"/>
      <c r="AH9" s="68"/>
      <c r="AI9" s="6" t="s">
        <v>22</v>
      </c>
      <c r="AJ9" s="6"/>
      <c r="AK9" s="6"/>
    </row>
    <row r="10" ht="7.5" customHeight="1"/>
    <row r="11" spans="2:36" ht="14.25" customHeight="1">
      <c r="B11" s="4"/>
      <c r="D11" s="96" t="s">
        <v>19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</row>
    <row r="12" ht="7.5" customHeight="1"/>
    <row r="13" spans="2:35" ht="15" customHeight="1">
      <c r="B13" s="4"/>
      <c r="D13" s="96" t="s">
        <v>20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</row>
    <row r="14" ht="7.5" customHeight="1"/>
    <row r="15" spans="2:37" ht="14.25" customHeight="1">
      <c r="B15" s="4"/>
      <c r="D15" s="22" t="s">
        <v>18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Z15" s="23" t="s">
        <v>24</v>
      </c>
      <c r="AB15" s="6"/>
      <c r="AC15" s="6"/>
      <c r="AD15" s="6"/>
      <c r="AE15" s="6"/>
      <c r="AF15" s="66"/>
      <c r="AG15" s="67"/>
      <c r="AH15" s="68"/>
      <c r="AI15" s="6" t="s">
        <v>22</v>
      </c>
      <c r="AJ15" s="6"/>
      <c r="AK15" s="6"/>
    </row>
    <row r="16" ht="7.5" customHeight="1"/>
    <row r="17" spans="2:36" ht="15" customHeight="1">
      <c r="B17" s="4"/>
      <c r="D17" s="96" t="s">
        <v>21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</row>
    <row r="18" ht="14.25" customHeight="1"/>
    <row r="19" ht="12">
      <c r="A19" s="5" t="s">
        <v>56</v>
      </c>
    </row>
    <row r="20" ht="7.5" customHeight="1"/>
    <row r="21" spans="2:35" ht="15" customHeight="1">
      <c r="B21" s="75" t="s">
        <v>6</v>
      </c>
      <c r="C21" s="76"/>
      <c r="D21" s="76"/>
      <c r="E21" s="76"/>
      <c r="F21" s="76"/>
      <c r="G21" s="77"/>
      <c r="I21" s="6"/>
      <c r="J21" s="6"/>
      <c r="U21" s="119" t="s">
        <v>28</v>
      </c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37"/>
      <c r="AI21" s="6"/>
    </row>
    <row r="22" spans="2:35" ht="22.5" customHeight="1">
      <c r="B22" s="78"/>
      <c r="C22" s="79"/>
      <c r="D22" s="79"/>
      <c r="E22" s="79"/>
      <c r="F22" s="79"/>
      <c r="G22" s="80"/>
      <c r="H22" s="24" t="s">
        <v>7</v>
      </c>
      <c r="I22" s="6"/>
      <c r="J22" s="6" t="s">
        <v>26</v>
      </c>
      <c r="K22" s="6"/>
      <c r="L22" s="139">
        <f>IF(B11=1,"―",IF(B13=1,"―",IF(B9=1,IF(AF9&lt;1.5,"Error",ROUND((3.4-AF9)/3.4*0.4,2)),IF(B15=1,IF(AF15&gt;1.5,"Error",ROUND(0.4-0.4/1.5*AF15,2)),IF(B17=1,0.4,0.4)))))</f>
        <v>0.4</v>
      </c>
      <c r="M22" s="139"/>
      <c r="N22" s="139"/>
      <c r="O22" s="139"/>
      <c r="P22" s="139"/>
      <c r="Q22" s="5" t="s">
        <v>7</v>
      </c>
      <c r="S22" s="5" t="s">
        <v>27</v>
      </c>
      <c r="U22" s="127">
        <f>IF(B11=1,"緑視面積規定は適用されません",IF(B13=1,"緑視面積規定は適用されません",IF(B22="","",B22*L22)))</f>
      </c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40"/>
      <c r="AI22" s="5" t="s">
        <v>29</v>
      </c>
    </row>
    <row r="23" ht="15" customHeight="1">
      <c r="G23" s="41"/>
    </row>
    <row r="24" ht="12">
      <c r="A24" s="5" t="s">
        <v>57</v>
      </c>
    </row>
    <row r="25" ht="18.75" customHeight="1">
      <c r="B25" s="5" t="s">
        <v>58</v>
      </c>
    </row>
    <row r="26" ht="7.5" customHeight="1">
      <c r="G26" s="25"/>
    </row>
    <row r="27" spans="2:36" ht="15" customHeight="1">
      <c r="B27" s="86" t="s">
        <v>0</v>
      </c>
      <c r="C27" s="87"/>
      <c r="D27" s="87"/>
      <c r="E27" s="87"/>
      <c r="F27" s="88"/>
      <c r="G27" s="91" t="s">
        <v>4</v>
      </c>
      <c r="H27" s="91"/>
      <c r="I27" s="91"/>
      <c r="J27" s="91"/>
      <c r="K27" s="86" t="s">
        <v>3</v>
      </c>
      <c r="L27" s="87"/>
      <c r="M27" s="87"/>
      <c r="N27" s="88"/>
      <c r="O27" s="121" t="s">
        <v>14</v>
      </c>
      <c r="P27" s="129"/>
      <c r="Q27" s="129"/>
      <c r="R27" s="129"/>
      <c r="S27" s="130"/>
      <c r="T27" s="69" t="s">
        <v>13</v>
      </c>
      <c r="U27" s="70"/>
      <c r="V27" s="70"/>
      <c r="W27" s="70"/>
      <c r="X27" s="71"/>
      <c r="Y27" s="121" t="s">
        <v>51</v>
      </c>
      <c r="Z27" s="129"/>
      <c r="AA27" s="129"/>
      <c r="AB27" s="129"/>
      <c r="AC27" s="86" t="s">
        <v>12</v>
      </c>
      <c r="AD27" s="87"/>
      <c r="AE27" s="87"/>
      <c r="AF27" s="87"/>
      <c r="AG27" s="87"/>
      <c r="AH27" s="87"/>
      <c r="AI27" s="87"/>
      <c r="AJ27" s="88"/>
    </row>
    <row r="28" spans="1:36" ht="15" customHeight="1">
      <c r="A28" s="24"/>
      <c r="B28" s="89"/>
      <c r="C28" s="59"/>
      <c r="D28" s="59"/>
      <c r="E28" s="59"/>
      <c r="F28" s="90"/>
      <c r="G28" s="58"/>
      <c r="H28" s="58"/>
      <c r="I28" s="58"/>
      <c r="J28" s="58"/>
      <c r="K28" s="89"/>
      <c r="L28" s="59"/>
      <c r="M28" s="59"/>
      <c r="N28" s="90"/>
      <c r="O28" s="131"/>
      <c r="P28" s="132"/>
      <c r="Q28" s="132"/>
      <c r="R28" s="132"/>
      <c r="S28" s="133"/>
      <c r="T28" s="72" t="s">
        <v>2</v>
      </c>
      <c r="U28" s="73"/>
      <c r="V28" s="73"/>
      <c r="W28" s="73"/>
      <c r="X28" s="74"/>
      <c r="Y28" s="131"/>
      <c r="Z28" s="132"/>
      <c r="AA28" s="132"/>
      <c r="AB28" s="132"/>
      <c r="AC28" s="89"/>
      <c r="AD28" s="59"/>
      <c r="AE28" s="59"/>
      <c r="AF28" s="59"/>
      <c r="AG28" s="59"/>
      <c r="AH28" s="59"/>
      <c r="AI28" s="59"/>
      <c r="AJ28" s="90"/>
    </row>
    <row r="29" spans="2:36" ht="15" customHeight="1">
      <c r="B29" s="60" t="s">
        <v>10</v>
      </c>
      <c r="C29" s="97"/>
      <c r="D29" s="97"/>
      <c r="E29" s="97"/>
      <c r="F29" s="26">
        <v>1</v>
      </c>
      <c r="G29" s="81"/>
      <c r="H29" s="56"/>
      <c r="I29" s="56"/>
      <c r="J29" s="27" t="s">
        <v>7</v>
      </c>
      <c r="K29" s="81"/>
      <c r="L29" s="56"/>
      <c r="M29" s="56"/>
      <c r="N29" s="28" t="s">
        <v>7</v>
      </c>
      <c r="O29" s="81"/>
      <c r="P29" s="56"/>
      <c r="Q29" s="56"/>
      <c r="R29" s="56"/>
      <c r="S29" s="28" t="s">
        <v>7</v>
      </c>
      <c r="T29" s="81"/>
      <c r="U29" s="56"/>
      <c r="V29" s="56"/>
      <c r="W29" s="56"/>
      <c r="X29" s="28" t="s">
        <v>11</v>
      </c>
      <c r="Y29" s="119" t="str">
        <f aca="true" t="shared" si="0" ref="Y29:Y38">IF(O29="","―",IF(O29&gt;9,0.36,IF(O29=0,1,IF(O29&lt;0,0,ROUND(4.5/(4.5+ROUNDUP(O29,0)-1),2)))))</f>
        <v>―</v>
      </c>
      <c r="Z29" s="120"/>
      <c r="AA29" s="120"/>
      <c r="AB29" s="120"/>
      <c r="AC29" s="119">
        <f>IF(G29="","",IF(K29="","",IF(T29="",G29*K29*Y29,G29*K29*T29/100*Y29)))</f>
      </c>
      <c r="AD29" s="120"/>
      <c r="AE29" s="120"/>
      <c r="AF29" s="120"/>
      <c r="AG29" s="120"/>
      <c r="AH29" s="120"/>
      <c r="AI29" s="120"/>
      <c r="AJ29" s="137"/>
    </row>
    <row r="30" spans="2:36" ht="15" customHeight="1">
      <c r="B30" s="98"/>
      <c r="C30" s="99"/>
      <c r="D30" s="99"/>
      <c r="E30" s="99"/>
      <c r="F30" s="29">
        <v>2</v>
      </c>
      <c r="G30" s="82"/>
      <c r="H30" s="83"/>
      <c r="I30" s="83"/>
      <c r="J30" s="30" t="s">
        <v>7</v>
      </c>
      <c r="K30" s="82"/>
      <c r="L30" s="83"/>
      <c r="M30" s="83"/>
      <c r="N30" s="16" t="s">
        <v>7</v>
      </c>
      <c r="O30" s="82"/>
      <c r="P30" s="83"/>
      <c r="Q30" s="83"/>
      <c r="R30" s="83"/>
      <c r="S30" s="16" t="s">
        <v>7</v>
      </c>
      <c r="T30" s="82"/>
      <c r="U30" s="83"/>
      <c r="V30" s="83"/>
      <c r="W30" s="83"/>
      <c r="X30" s="16" t="s">
        <v>11</v>
      </c>
      <c r="Y30" s="116" t="str">
        <f t="shared" si="0"/>
        <v>―</v>
      </c>
      <c r="Z30" s="117"/>
      <c r="AA30" s="117"/>
      <c r="AB30" s="117"/>
      <c r="AC30" s="116">
        <f aca="true" t="shared" si="1" ref="AC30:AC38">IF(G30="","",IF(K30="","",IF(T30="",G30*K30*Y30,G30*K30*T30/100*Y30)))</f>
      </c>
      <c r="AD30" s="117"/>
      <c r="AE30" s="117"/>
      <c r="AF30" s="117"/>
      <c r="AG30" s="117"/>
      <c r="AH30" s="117"/>
      <c r="AI30" s="117"/>
      <c r="AJ30" s="118"/>
    </row>
    <row r="31" spans="2:36" ht="15" customHeight="1">
      <c r="B31" s="98"/>
      <c r="C31" s="99"/>
      <c r="D31" s="99"/>
      <c r="E31" s="99"/>
      <c r="F31" s="29">
        <v>3</v>
      </c>
      <c r="G31" s="82"/>
      <c r="H31" s="83"/>
      <c r="I31" s="83"/>
      <c r="J31" s="30" t="s">
        <v>7</v>
      </c>
      <c r="K31" s="82"/>
      <c r="L31" s="83"/>
      <c r="M31" s="83"/>
      <c r="N31" s="16" t="s">
        <v>7</v>
      </c>
      <c r="O31" s="82"/>
      <c r="P31" s="83"/>
      <c r="Q31" s="83"/>
      <c r="R31" s="83"/>
      <c r="S31" s="16" t="s">
        <v>7</v>
      </c>
      <c r="T31" s="82"/>
      <c r="U31" s="83"/>
      <c r="V31" s="83"/>
      <c r="W31" s="83"/>
      <c r="X31" s="16" t="s">
        <v>11</v>
      </c>
      <c r="Y31" s="116" t="str">
        <f t="shared" si="0"/>
        <v>―</v>
      </c>
      <c r="Z31" s="117"/>
      <c r="AA31" s="117"/>
      <c r="AB31" s="117"/>
      <c r="AC31" s="116">
        <f t="shared" si="1"/>
      </c>
      <c r="AD31" s="117"/>
      <c r="AE31" s="117"/>
      <c r="AF31" s="117"/>
      <c r="AG31" s="117"/>
      <c r="AH31" s="117"/>
      <c r="AI31" s="117"/>
      <c r="AJ31" s="118"/>
    </row>
    <row r="32" spans="2:36" ht="15" customHeight="1">
      <c r="B32" s="98"/>
      <c r="C32" s="99"/>
      <c r="D32" s="99"/>
      <c r="E32" s="99"/>
      <c r="F32" s="29">
        <v>4</v>
      </c>
      <c r="G32" s="82"/>
      <c r="H32" s="83"/>
      <c r="I32" s="83"/>
      <c r="J32" s="30" t="s">
        <v>7</v>
      </c>
      <c r="K32" s="82"/>
      <c r="L32" s="83"/>
      <c r="M32" s="83"/>
      <c r="N32" s="16" t="s">
        <v>7</v>
      </c>
      <c r="O32" s="82"/>
      <c r="P32" s="83"/>
      <c r="Q32" s="83"/>
      <c r="R32" s="83"/>
      <c r="S32" s="16" t="s">
        <v>7</v>
      </c>
      <c r="T32" s="82"/>
      <c r="U32" s="83"/>
      <c r="V32" s="83"/>
      <c r="W32" s="83"/>
      <c r="X32" s="16" t="s">
        <v>11</v>
      </c>
      <c r="Y32" s="116" t="str">
        <f t="shared" si="0"/>
        <v>―</v>
      </c>
      <c r="Z32" s="117"/>
      <c r="AA32" s="117"/>
      <c r="AB32" s="117"/>
      <c r="AC32" s="116">
        <f t="shared" si="1"/>
      </c>
      <c r="AD32" s="117"/>
      <c r="AE32" s="117"/>
      <c r="AF32" s="117"/>
      <c r="AG32" s="117"/>
      <c r="AH32" s="117"/>
      <c r="AI32" s="117"/>
      <c r="AJ32" s="118"/>
    </row>
    <row r="33" spans="2:36" ht="15" customHeight="1">
      <c r="B33" s="100"/>
      <c r="C33" s="101"/>
      <c r="D33" s="101"/>
      <c r="E33" s="101"/>
      <c r="F33" s="31">
        <v>5</v>
      </c>
      <c r="G33" s="84"/>
      <c r="H33" s="85"/>
      <c r="I33" s="85"/>
      <c r="J33" s="32" t="s">
        <v>7</v>
      </c>
      <c r="K33" s="84"/>
      <c r="L33" s="85"/>
      <c r="M33" s="85"/>
      <c r="N33" s="17" t="s">
        <v>7</v>
      </c>
      <c r="O33" s="84"/>
      <c r="P33" s="85"/>
      <c r="Q33" s="85"/>
      <c r="R33" s="85"/>
      <c r="S33" s="17" t="s">
        <v>7</v>
      </c>
      <c r="T33" s="84"/>
      <c r="U33" s="85"/>
      <c r="V33" s="85"/>
      <c r="W33" s="85"/>
      <c r="X33" s="17" t="s">
        <v>11</v>
      </c>
      <c r="Y33" s="127" t="str">
        <f t="shared" si="0"/>
        <v>―</v>
      </c>
      <c r="Z33" s="128"/>
      <c r="AA33" s="128"/>
      <c r="AB33" s="128"/>
      <c r="AC33" s="127">
        <f t="shared" si="1"/>
      </c>
      <c r="AD33" s="128"/>
      <c r="AE33" s="128"/>
      <c r="AF33" s="128"/>
      <c r="AG33" s="128"/>
      <c r="AH33" s="128"/>
      <c r="AI33" s="128"/>
      <c r="AJ33" s="140"/>
    </row>
    <row r="34" spans="2:36" ht="15" customHeight="1">
      <c r="B34" s="102" t="s">
        <v>5</v>
      </c>
      <c r="C34" s="97"/>
      <c r="D34" s="97"/>
      <c r="E34" s="97"/>
      <c r="F34" s="26">
        <v>1</v>
      </c>
      <c r="G34" s="81"/>
      <c r="H34" s="56"/>
      <c r="I34" s="56"/>
      <c r="J34" s="27" t="s">
        <v>7</v>
      </c>
      <c r="K34" s="81"/>
      <c r="L34" s="56"/>
      <c r="M34" s="56"/>
      <c r="N34" s="28" t="s">
        <v>7</v>
      </c>
      <c r="O34" s="81"/>
      <c r="P34" s="56"/>
      <c r="Q34" s="56"/>
      <c r="R34" s="56"/>
      <c r="S34" s="28" t="s">
        <v>7</v>
      </c>
      <c r="T34" s="81"/>
      <c r="U34" s="56"/>
      <c r="V34" s="56"/>
      <c r="W34" s="56"/>
      <c r="X34" s="28" t="s">
        <v>11</v>
      </c>
      <c r="Y34" s="119" t="str">
        <f t="shared" si="0"/>
        <v>―</v>
      </c>
      <c r="Z34" s="120"/>
      <c r="AA34" s="120"/>
      <c r="AB34" s="120"/>
      <c r="AC34" s="119">
        <f t="shared" si="1"/>
      </c>
      <c r="AD34" s="120"/>
      <c r="AE34" s="120"/>
      <c r="AF34" s="120"/>
      <c r="AG34" s="120"/>
      <c r="AH34" s="120"/>
      <c r="AI34" s="120"/>
      <c r="AJ34" s="137"/>
    </row>
    <row r="35" spans="2:36" ht="15" customHeight="1">
      <c r="B35" s="98"/>
      <c r="C35" s="99"/>
      <c r="D35" s="99"/>
      <c r="E35" s="99"/>
      <c r="F35" s="29">
        <v>2</v>
      </c>
      <c r="G35" s="82"/>
      <c r="H35" s="83"/>
      <c r="I35" s="83"/>
      <c r="J35" s="30" t="s">
        <v>7</v>
      </c>
      <c r="K35" s="82"/>
      <c r="L35" s="83"/>
      <c r="M35" s="83"/>
      <c r="N35" s="16" t="s">
        <v>7</v>
      </c>
      <c r="O35" s="82"/>
      <c r="P35" s="83"/>
      <c r="Q35" s="83"/>
      <c r="R35" s="83"/>
      <c r="S35" s="16" t="s">
        <v>7</v>
      </c>
      <c r="T35" s="82"/>
      <c r="U35" s="83"/>
      <c r="V35" s="83"/>
      <c r="W35" s="83"/>
      <c r="X35" s="16" t="s">
        <v>11</v>
      </c>
      <c r="Y35" s="116" t="str">
        <f t="shared" si="0"/>
        <v>―</v>
      </c>
      <c r="Z35" s="117"/>
      <c r="AA35" s="117"/>
      <c r="AB35" s="117"/>
      <c r="AC35" s="116">
        <f t="shared" si="1"/>
      </c>
      <c r="AD35" s="117"/>
      <c r="AE35" s="117"/>
      <c r="AF35" s="117"/>
      <c r="AG35" s="117"/>
      <c r="AH35" s="117"/>
      <c r="AI35" s="117"/>
      <c r="AJ35" s="118"/>
    </row>
    <row r="36" spans="2:36" ht="15" customHeight="1">
      <c r="B36" s="98"/>
      <c r="C36" s="99"/>
      <c r="D36" s="99"/>
      <c r="E36" s="99"/>
      <c r="F36" s="29">
        <v>3</v>
      </c>
      <c r="G36" s="82"/>
      <c r="H36" s="83"/>
      <c r="I36" s="83"/>
      <c r="J36" s="30" t="s">
        <v>7</v>
      </c>
      <c r="K36" s="82"/>
      <c r="L36" s="83"/>
      <c r="M36" s="83"/>
      <c r="N36" s="16" t="s">
        <v>7</v>
      </c>
      <c r="O36" s="82"/>
      <c r="P36" s="83"/>
      <c r="Q36" s="83"/>
      <c r="R36" s="83"/>
      <c r="S36" s="16" t="s">
        <v>7</v>
      </c>
      <c r="T36" s="82"/>
      <c r="U36" s="83"/>
      <c r="V36" s="83"/>
      <c r="W36" s="83"/>
      <c r="X36" s="16" t="s">
        <v>11</v>
      </c>
      <c r="Y36" s="116" t="str">
        <f t="shared" si="0"/>
        <v>―</v>
      </c>
      <c r="Z36" s="117"/>
      <c r="AA36" s="117"/>
      <c r="AB36" s="117"/>
      <c r="AC36" s="116">
        <f t="shared" si="1"/>
      </c>
      <c r="AD36" s="117"/>
      <c r="AE36" s="117"/>
      <c r="AF36" s="117"/>
      <c r="AG36" s="117"/>
      <c r="AH36" s="117"/>
      <c r="AI36" s="117"/>
      <c r="AJ36" s="118"/>
    </row>
    <row r="37" spans="2:36" ht="15" customHeight="1">
      <c r="B37" s="98"/>
      <c r="C37" s="99"/>
      <c r="D37" s="99"/>
      <c r="E37" s="99"/>
      <c r="F37" s="29">
        <v>4</v>
      </c>
      <c r="G37" s="82"/>
      <c r="H37" s="83"/>
      <c r="I37" s="83"/>
      <c r="J37" s="30" t="s">
        <v>7</v>
      </c>
      <c r="K37" s="82"/>
      <c r="L37" s="83"/>
      <c r="M37" s="83"/>
      <c r="N37" s="16" t="s">
        <v>7</v>
      </c>
      <c r="O37" s="82"/>
      <c r="P37" s="83"/>
      <c r="Q37" s="83"/>
      <c r="R37" s="83"/>
      <c r="S37" s="16" t="s">
        <v>7</v>
      </c>
      <c r="T37" s="82"/>
      <c r="U37" s="83"/>
      <c r="V37" s="83"/>
      <c r="W37" s="83"/>
      <c r="X37" s="16" t="s">
        <v>11</v>
      </c>
      <c r="Y37" s="116" t="str">
        <f t="shared" si="0"/>
        <v>―</v>
      </c>
      <c r="Z37" s="117"/>
      <c r="AA37" s="117"/>
      <c r="AB37" s="117"/>
      <c r="AC37" s="116">
        <f t="shared" si="1"/>
      </c>
      <c r="AD37" s="117"/>
      <c r="AE37" s="117"/>
      <c r="AF37" s="117"/>
      <c r="AG37" s="117"/>
      <c r="AH37" s="117"/>
      <c r="AI37" s="117"/>
      <c r="AJ37" s="118"/>
    </row>
    <row r="38" spans="2:36" ht="15" customHeight="1">
      <c r="B38" s="100"/>
      <c r="C38" s="101"/>
      <c r="D38" s="101"/>
      <c r="E38" s="101"/>
      <c r="F38" s="31">
        <v>5</v>
      </c>
      <c r="G38" s="84"/>
      <c r="H38" s="85"/>
      <c r="I38" s="85"/>
      <c r="J38" s="32" t="s">
        <v>7</v>
      </c>
      <c r="K38" s="84"/>
      <c r="L38" s="85"/>
      <c r="M38" s="85"/>
      <c r="N38" s="17" t="s">
        <v>7</v>
      </c>
      <c r="O38" s="84"/>
      <c r="P38" s="85"/>
      <c r="Q38" s="85"/>
      <c r="R38" s="85"/>
      <c r="S38" s="17" t="s">
        <v>7</v>
      </c>
      <c r="T38" s="84"/>
      <c r="U38" s="85"/>
      <c r="V38" s="85"/>
      <c r="W38" s="85"/>
      <c r="X38" s="17" t="s">
        <v>11</v>
      </c>
      <c r="Y38" s="127" t="str">
        <f t="shared" si="0"/>
        <v>―</v>
      </c>
      <c r="Z38" s="128"/>
      <c r="AA38" s="128"/>
      <c r="AB38" s="128"/>
      <c r="AC38" s="127">
        <f t="shared" si="1"/>
      </c>
      <c r="AD38" s="128"/>
      <c r="AE38" s="128"/>
      <c r="AF38" s="128"/>
      <c r="AG38" s="128"/>
      <c r="AH38" s="128"/>
      <c r="AI38" s="128"/>
      <c r="AJ38" s="140"/>
    </row>
    <row r="39" ht="15" customHeight="1"/>
    <row r="40" ht="15" customHeight="1">
      <c r="B40" s="5" t="s">
        <v>59</v>
      </c>
    </row>
    <row r="41" ht="15" customHeight="1">
      <c r="G41" s="21" t="s">
        <v>38</v>
      </c>
    </row>
    <row r="42" spans="8:38" ht="15" customHeight="1">
      <c r="H42" s="21" t="s">
        <v>37</v>
      </c>
      <c r="AL42" s="5" t="s">
        <v>39</v>
      </c>
    </row>
    <row r="43" spans="7:42" ht="15" customHeight="1">
      <c r="G43" s="146" t="s">
        <v>30</v>
      </c>
      <c r="H43" s="147"/>
      <c r="I43" s="147"/>
      <c r="J43" s="148"/>
      <c r="W43" s="21" t="s">
        <v>36</v>
      </c>
      <c r="AL43" s="87" t="s">
        <v>40</v>
      </c>
      <c r="AM43" s="92" t="s">
        <v>41</v>
      </c>
      <c r="AN43" s="92"/>
      <c r="AO43" s="92"/>
      <c r="AP43" s="92"/>
    </row>
    <row r="44" spans="2:42" ht="15" customHeight="1">
      <c r="B44" s="86" t="s">
        <v>0</v>
      </c>
      <c r="C44" s="87"/>
      <c r="D44" s="87"/>
      <c r="E44" s="87"/>
      <c r="F44" s="87"/>
      <c r="G44" s="149" t="s">
        <v>31</v>
      </c>
      <c r="H44" s="151" t="s">
        <v>34</v>
      </c>
      <c r="I44" s="151" t="s">
        <v>32</v>
      </c>
      <c r="J44" s="141" t="s">
        <v>33</v>
      </c>
      <c r="K44" s="87" t="s">
        <v>3</v>
      </c>
      <c r="L44" s="87"/>
      <c r="M44" s="87"/>
      <c r="N44" s="87"/>
      <c r="O44" s="121" t="s">
        <v>14</v>
      </c>
      <c r="P44" s="129"/>
      <c r="Q44" s="129"/>
      <c r="R44" s="129"/>
      <c r="S44" s="130"/>
      <c r="T44" s="86" t="s">
        <v>48</v>
      </c>
      <c r="U44" s="87"/>
      <c r="V44" s="87"/>
      <c r="W44" s="87"/>
      <c r="X44" s="87"/>
      <c r="Y44" s="88"/>
      <c r="Z44" s="69" t="s">
        <v>13</v>
      </c>
      <c r="AA44" s="70"/>
      <c r="AB44" s="70"/>
      <c r="AC44" s="70"/>
      <c r="AD44" s="71"/>
      <c r="AE44" s="121" t="s">
        <v>15</v>
      </c>
      <c r="AF44" s="122"/>
      <c r="AG44" s="134" t="s">
        <v>35</v>
      </c>
      <c r="AH44" s="87"/>
      <c r="AI44" s="87"/>
      <c r="AJ44" s="88"/>
      <c r="AL44" s="93"/>
      <c r="AM44" s="57" t="s">
        <v>42</v>
      </c>
      <c r="AN44" s="57" t="s">
        <v>43</v>
      </c>
      <c r="AO44" s="57" t="s">
        <v>44</v>
      </c>
      <c r="AP44" s="57" t="s">
        <v>45</v>
      </c>
    </row>
    <row r="45" spans="2:42" ht="15" customHeight="1">
      <c r="B45" s="89"/>
      <c r="C45" s="59"/>
      <c r="D45" s="59"/>
      <c r="E45" s="59"/>
      <c r="F45" s="93"/>
      <c r="G45" s="150"/>
      <c r="H45" s="152"/>
      <c r="I45" s="152"/>
      <c r="J45" s="142"/>
      <c r="K45" s="93"/>
      <c r="L45" s="93"/>
      <c r="M45" s="93"/>
      <c r="N45" s="93"/>
      <c r="O45" s="143"/>
      <c r="P45" s="144"/>
      <c r="Q45" s="144"/>
      <c r="R45" s="144"/>
      <c r="S45" s="145"/>
      <c r="T45" s="153" t="s">
        <v>49</v>
      </c>
      <c r="U45" s="92"/>
      <c r="V45" s="154"/>
      <c r="W45" s="155" t="s">
        <v>50</v>
      </c>
      <c r="X45" s="92"/>
      <c r="Y45" s="156"/>
      <c r="Z45" s="157" t="s">
        <v>2</v>
      </c>
      <c r="AA45" s="158"/>
      <c r="AB45" s="158"/>
      <c r="AC45" s="158"/>
      <c r="AD45" s="159"/>
      <c r="AE45" s="123"/>
      <c r="AF45" s="124"/>
      <c r="AG45" s="135"/>
      <c r="AH45" s="93"/>
      <c r="AI45" s="93"/>
      <c r="AJ45" s="136"/>
      <c r="AL45" s="59"/>
      <c r="AM45" s="58"/>
      <c r="AN45" s="59"/>
      <c r="AO45" s="59"/>
      <c r="AP45" s="59"/>
    </row>
    <row r="46" spans="2:42" ht="15" customHeight="1">
      <c r="B46" s="60" t="s">
        <v>53</v>
      </c>
      <c r="C46" s="61"/>
      <c r="D46" s="61"/>
      <c r="E46" s="62"/>
      <c r="F46" s="33">
        <v>1</v>
      </c>
      <c r="G46" s="42"/>
      <c r="H46" s="43"/>
      <c r="I46" s="43"/>
      <c r="J46" s="44"/>
      <c r="K46" s="81"/>
      <c r="L46" s="56"/>
      <c r="M46" s="56"/>
      <c r="N46" s="27" t="s">
        <v>7</v>
      </c>
      <c r="O46" s="81"/>
      <c r="P46" s="56"/>
      <c r="Q46" s="56"/>
      <c r="R46" s="56"/>
      <c r="S46" s="28" t="s">
        <v>7</v>
      </c>
      <c r="T46" s="125">
        <f>IF(K46="","",IF(K46&lt;1.5,"低木",IF(G46=1,VLOOKUP(QUOTIENT(K46,0.5)*0.5,$AL$46:$AP$55,2,FALSE),IF(H46=1,VLOOKUP(QUOTIENT(K46,0.5)*0.5,$AL$46:$AP$55,3,FALSE),IF(I46=1,VLOOKUP(QUOTIENT(K46,0.5)*0.5,$AL$46:$AP$55,4,FALSE),IF(J46=1,VLOOKUP(QUOTIENT(K46,0.5)*0.5,$AL$46:$AP$55,5,FALSE),))))))</f>
      </c>
      <c r="U46" s="126"/>
      <c r="V46" s="126"/>
      <c r="W46" s="55"/>
      <c r="X46" s="56"/>
      <c r="Y46" s="28" t="s">
        <v>7</v>
      </c>
      <c r="Z46" s="119" t="s">
        <v>52</v>
      </c>
      <c r="AA46" s="120"/>
      <c r="AB46" s="120"/>
      <c r="AC46" s="120"/>
      <c r="AD46" s="28" t="s">
        <v>11</v>
      </c>
      <c r="AE46" s="119" t="str">
        <f>IF(O46="","―",IF(O46&gt;9,0.36,IF(O46=0,1,IF(O46&lt;0,0,ROUND(4.5/(4.5+ROUNDUP(O46,0)-1),2)))))</f>
        <v>―</v>
      </c>
      <c r="AF46" s="137"/>
      <c r="AG46" s="119">
        <f>IF(K46="","",IF(AE46="―","",IF(G46=1,IF(W46="",0.5*T46*0.5*(K46-1.2)*3.14*AE46,0.5*W46*0.5*(K46-1.2)*3.14*AE46),IF(H46=1,IF(W46="",T46*(K46-1.2)*0.5*AE46,W46*(K46-1.2)*0.5*AE46),IF(I46=1,IF(W46="",T46*(K46-1.2)*AE46,W46*(K46-1.2)*AE46),IF(J46=1,IF(W46="",T46*(K46-1.2)*0.5*AE46,W46*(K46-1.2)*0.5*AE46),"―"))))))</f>
      </c>
      <c r="AH46" s="120"/>
      <c r="AI46" s="120"/>
      <c r="AJ46" s="137"/>
      <c r="AL46" s="7">
        <v>1.5</v>
      </c>
      <c r="AM46" s="15" t="s">
        <v>47</v>
      </c>
      <c r="AN46" s="10">
        <v>0.4</v>
      </c>
      <c r="AO46" s="10">
        <v>0.3</v>
      </c>
      <c r="AP46" s="10">
        <v>0.5</v>
      </c>
    </row>
    <row r="47" spans="2:42" ht="15" customHeight="1">
      <c r="B47" s="63"/>
      <c r="C47" s="64"/>
      <c r="D47" s="64"/>
      <c r="E47" s="65"/>
      <c r="F47" s="34">
        <v>2</v>
      </c>
      <c r="G47" s="45"/>
      <c r="H47" s="46"/>
      <c r="I47" s="46"/>
      <c r="J47" s="47"/>
      <c r="K47" s="82"/>
      <c r="L47" s="83"/>
      <c r="M47" s="83"/>
      <c r="N47" s="30" t="s">
        <v>7</v>
      </c>
      <c r="O47" s="82"/>
      <c r="P47" s="83"/>
      <c r="Q47" s="83"/>
      <c r="R47" s="83"/>
      <c r="S47" s="16" t="s">
        <v>7</v>
      </c>
      <c r="T47" s="112">
        <f>IF(K47="","",IF(K47&lt;1.5,"低木",IF(G47=1,VLOOKUP(QUOTIENT(K47,0.5)*0.5,$AL$46:$AP$55,2,FALSE),IF(H47=1,VLOOKUP(QUOTIENT(K47,0.5)*0.5,$AL$46:$AP$55,3,FALSE),IF(I47=1,VLOOKUP(QUOTIENT(K47,0.5)*0.5,$AL$46:$AP$55,4,FALSE),IF(J47=1,VLOOKUP(QUOTIENT(K47,0.5)*0.5,$AL$46:$AP$55,5,FALSE),))))))</f>
      </c>
      <c r="U47" s="113"/>
      <c r="V47" s="114"/>
      <c r="W47" s="115"/>
      <c r="X47" s="83"/>
      <c r="Y47" s="16" t="s">
        <v>7</v>
      </c>
      <c r="Z47" s="116" t="s">
        <v>52</v>
      </c>
      <c r="AA47" s="117"/>
      <c r="AB47" s="117"/>
      <c r="AC47" s="117"/>
      <c r="AD47" s="16" t="s">
        <v>11</v>
      </c>
      <c r="AE47" s="116" t="str">
        <f aca="true" t="shared" si="2" ref="AE47:AE55">IF(O47="","―",IF(O47&gt;9,0.36,IF(O47=0,1,IF(O47&lt;0,0,ROUND(4.5/(4.5+ROUNDUP(O47,0)-1),2)))))</f>
        <v>―</v>
      </c>
      <c r="AF47" s="118"/>
      <c r="AG47" s="116">
        <f>IF(K47="","",IF(AE47="―","",IF(G47=1,IF(W47="",0.5*T47*0.5*(K47-1.2)*3.14*AE47,0.5*W47*0.5*(K47-1.2)*3.14*AE47),IF(H47=1,IF(W47="",T47*(K47-1.2)*0.5*AE47,W47*(K47-1.2)*0.5*AE47),IF(I47=1,IF(W47="",T47*(K47-1.2)*AE47,W47*(K47-1.2)*AE47),IF(J47=1,IF(W47="",T47*(K47-1.2)*0.5*AE47,W47*(K47-1.2)*0.5*AE47),"―"))))))</f>
      </c>
      <c r="AH47" s="117"/>
      <c r="AI47" s="117"/>
      <c r="AJ47" s="118"/>
      <c r="AL47" s="8">
        <v>2</v>
      </c>
      <c r="AM47" s="13" t="s">
        <v>46</v>
      </c>
      <c r="AN47" s="11">
        <v>0.5</v>
      </c>
      <c r="AO47" s="11">
        <v>0.6</v>
      </c>
      <c r="AP47" s="11">
        <v>0.7</v>
      </c>
    </row>
    <row r="48" spans="2:42" ht="15" customHeight="1">
      <c r="B48" s="63"/>
      <c r="C48" s="64"/>
      <c r="D48" s="64"/>
      <c r="E48" s="65"/>
      <c r="F48" s="34">
        <v>3</v>
      </c>
      <c r="G48" s="45"/>
      <c r="H48" s="46"/>
      <c r="I48" s="46"/>
      <c r="J48" s="47"/>
      <c r="K48" s="82"/>
      <c r="L48" s="83"/>
      <c r="M48" s="83"/>
      <c r="N48" s="30" t="s">
        <v>7</v>
      </c>
      <c r="O48" s="82"/>
      <c r="P48" s="83"/>
      <c r="Q48" s="83"/>
      <c r="R48" s="83"/>
      <c r="S48" s="16" t="s">
        <v>7</v>
      </c>
      <c r="T48" s="112">
        <f>IF(K48="","",IF(K48&lt;1.5,"低木",IF(G48=1,VLOOKUP(QUOTIENT(K48,0.5)*0.5,$AL$46:$AP$55,2,FALSE),IF(H48=1,VLOOKUP(QUOTIENT(K48,0.5)*0.5,$AL$46:$AP$55,3,FALSE),IF(I48=1,VLOOKUP(QUOTIENT(K48,0.5)*0.5,$AL$46:$AP$55,4,FALSE),IF(J48=1,VLOOKUP(QUOTIENT(K48,0.5)*0.5,$AL$46:$AP$55,5,FALSE),))))))</f>
      </c>
      <c r="U48" s="113"/>
      <c r="V48" s="114"/>
      <c r="W48" s="115"/>
      <c r="X48" s="83"/>
      <c r="Y48" s="16" t="s">
        <v>7</v>
      </c>
      <c r="Z48" s="116" t="s">
        <v>52</v>
      </c>
      <c r="AA48" s="117"/>
      <c r="AB48" s="117"/>
      <c r="AC48" s="117"/>
      <c r="AD48" s="16" t="s">
        <v>11</v>
      </c>
      <c r="AE48" s="116" t="str">
        <f t="shared" si="2"/>
        <v>―</v>
      </c>
      <c r="AF48" s="118"/>
      <c r="AG48" s="116">
        <f>IF(K48="","",IF(AE48="―","",IF(G48=1,IF(W48="",0.5*T48*0.5*(K48-1.2)*3.14*AE48,0.5*W48*0.5*(K48-1.2)*3.14*AE48),IF(H48=1,IF(W48="",T48*(K48-1.2)*0.5*AE48,W48*(K48-1.2)*0.5*AE48),IF(I48=1,IF(W48="",T48*(K48-1.2)*AE48,W48*(K48-1.2)*AE48),IF(J48=1,IF(W48="",T48*(K48-1.2)*0.5*AE48,W48*(K48-1.2)*0.5*AE48),"―"))))))</f>
      </c>
      <c r="AH48" s="117"/>
      <c r="AI48" s="117"/>
      <c r="AJ48" s="118"/>
      <c r="AL48" s="8">
        <v>2.5</v>
      </c>
      <c r="AM48" s="13" t="s">
        <v>46</v>
      </c>
      <c r="AN48" s="11">
        <v>0.8</v>
      </c>
      <c r="AO48" s="11">
        <v>0.7</v>
      </c>
      <c r="AP48" s="11">
        <v>0.9</v>
      </c>
    </row>
    <row r="49" spans="2:42" ht="15" customHeight="1">
      <c r="B49" s="63"/>
      <c r="C49" s="64"/>
      <c r="D49" s="64"/>
      <c r="E49" s="65"/>
      <c r="F49" s="34">
        <v>4</v>
      </c>
      <c r="G49" s="45"/>
      <c r="H49" s="46"/>
      <c r="I49" s="46"/>
      <c r="J49" s="47"/>
      <c r="K49" s="82"/>
      <c r="L49" s="83"/>
      <c r="M49" s="83"/>
      <c r="N49" s="30" t="s">
        <v>7</v>
      </c>
      <c r="O49" s="82"/>
      <c r="P49" s="83"/>
      <c r="Q49" s="83"/>
      <c r="R49" s="83"/>
      <c r="S49" s="16" t="s">
        <v>7</v>
      </c>
      <c r="T49" s="112">
        <f>IF(K49="","",IF(K49&lt;1.5,"低木",IF(G49=1,VLOOKUP(QUOTIENT(K49,0.5)*0.5,$AL$46:$AP$55,2,FALSE),IF(H49=1,VLOOKUP(QUOTIENT(K49,0.5)*0.5,$AL$46:$AP$55,3,FALSE),IF(I49=1,VLOOKUP(QUOTIENT(K49,0.5)*0.5,$AL$46:$AP$55,4,FALSE),IF(J49=1,VLOOKUP(QUOTIENT(K49,0.5)*0.5,$AL$46:$AP$55,5,FALSE),))))))</f>
      </c>
      <c r="U49" s="113"/>
      <c r="V49" s="114"/>
      <c r="W49" s="115"/>
      <c r="X49" s="83"/>
      <c r="Y49" s="16" t="s">
        <v>7</v>
      </c>
      <c r="Z49" s="116" t="s">
        <v>52</v>
      </c>
      <c r="AA49" s="117"/>
      <c r="AB49" s="117"/>
      <c r="AC49" s="117"/>
      <c r="AD49" s="16" t="s">
        <v>11</v>
      </c>
      <c r="AE49" s="116" t="str">
        <f t="shared" si="2"/>
        <v>―</v>
      </c>
      <c r="AF49" s="118"/>
      <c r="AG49" s="116">
        <f>IF(K49="","",IF(AE49="―","",IF(G49=1,IF(W49="",0.5*T49*0.5*(K49-1.2)*3.14*AE49,0.5*W49*0.5*(K49-1.2)*3.14*AE49),IF(H49=1,IF(W49="",T49*(K49-1.2)*0.5*AE49,W49*(K49-1.2)*0.5*AE49),IF(I49=1,IF(W49="",T49*(K49-1.2)*AE49,W49*(K49-1.2)*AE49),IF(J49=1,IF(W49="",T49*(K49-1.2)*0.5*AE49,W49*(K49-1.2)*0.5*AE49),"―"))))))</f>
      </c>
      <c r="AH49" s="117"/>
      <c r="AI49" s="117"/>
      <c r="AJ49" s="118"/>
      <c r="AL49" s="8">
        <v>3</v>
      </c>
      <c r="AM49" s="11">
        <v>1</v>
      </c>
      <c r="AN49" s="11">
        <v>1</v>
      </c>
      <c r="AO49" s="11">
        <v>1</v>
      </c>
      <c r="AP49" s="11">
        <v>1.2</v>
      </c>
    </row>
    <row r="50" spans="2:42" ht="15" customHeight="1">
      <c r="B50" s="63"/>
      <c r="C50" s="64"/>
      <c r="D50" s="64"/>
      <c r="E50" s="65"/>
      <c r="F50" s="35">
        <v>5</v>
      </c>
      <c r="G50" s="48"/>
      <c r="H50" s="49"/>
      <c r="I50" s="49"/>
      <c r="J50" s="50"/>
      <c r="K50" s="103"/>
      <c r="L50" s="104"/>
      <c r="M50" s="104"/>
      <c r="N50" s="36" t="s">
        <v>7</v>
      </c>
      <c r="O50" s="103"/>
      <c r="P50" s="104"/>
      <c r="Q50" s="104"/>
      <c r="R50" s="104"/>
      <c r="S50" s="37" t="s">
        <v>7</v>
      </c>
      <c r="T50" s="105">
        <f>IF(K50="","",IF(K50&lt;1.5,"低木",IF(G50=1,VLOOKUP(QUOTIENT(K50,0.5)*0.5,$AL$46:$AP$55,2,FALSE),IF(H50=1,VLOOKUP(QUOTIENT(K50,0.5)*0.5,$AL$46:$AP$55,3,FALSE),IF(I50=1,VLOOKUP(QUOTIENT(K50,0.5)*0.5,$AL$46:$AP$55,4,FALSE),IF(J50=1,VLOOKUP(QUOTIENT(K50,0.5)*0.5,$AL$46:$AP$55,5,FALSE),))))))</f>
      </c>
      <c r="U50" s="106"/>
      <c r="V50" s="107"/>
      <c r="W50" s="108"/>
      <c r="X50" s="104"/>
      <c r="Y50" s="37" t="s">
        <v>7</v>
      </c>
      <c r="Z50" s="109" t="s">
        <v>52</v>
      </c>
      <c r="AA50" s="110"/>
      <c r="AB50" s="110"/>
      <c r="AC50" s="110"/>
      <c r="AD50" s="37" t="s">
        <v>11</v>
      </c>
      <c r="AE50" s="109" t="str">
        <f t="shared" si="2"/>
        <v>―</v>
      </c>
      <c r="AF50" s="111"/>
      <c r="AG50" s="109">
        <f>IF(K50="","",IF(AE50="―","",IF(G50=1,IF(W50="",0.5*T50*0.5*(K50-1.2)*3.14*AE50,0.5*W50*0.5*(K50-1.2)*3.14*AE50),IF(H50=1,IF(W50="",T50*(K50-1.2)*0.5*AE50,W50*(K50-1.2)*0.5*AE50),IF(I50=1,IF(W50="",T50*(K50-1.2)*AE50,W50*(K50-1.2)*AE50),IF(J50=1,IF(W50="",T50*(K50-1.2)*0.5*AE50,W50*(K50-1.2)*0.5*AE50),"―"))))))</f>
      </c>
      <c r="AH50" s="110"/>
      <c r="AI50" s="110"/>
      <c r="AJ50" s="111"/>
      <c r="AL50" s="8">
        <v>3.5</v>
      </c>
      <c r="AM50" s="11">
        <v>1.2</v>
      </c>
      <c r="AN50" s="11">
        <v>1.2</v>
      </c>
      <c r="AO50" s="11">
        <v>1.2</v>
      </c>
      <c r="AP50" s="11">
        <v>1.5</v>
      </c>
    </row>
    <row r="51" spans="2:42" ht="15" customHeight="1">
      <c r="B51" s="60" t="s">
        <v>54</v>
      </c>
      <c r="C51" s="61"/>
      <c r="D51" s="61"/>
      <c r="E51" s="62"/>
      <c r="F51" s="33">
        <v>1</v>
      </c>
      <c r="G51" s="42"/>
      <c r="H51" s="43"/>
      <c r="I51" s="43"/>
      <c r="J51" s="44"/>
      <c r="K51" s="81"/>
      <c r="L51" s="56"/>
      <c r="M51" s="56"/>
      <c r="N51" s="27" t="s">
        <v>7</v>
      </c>
      <c r="O51" s="81"/>
      <c r="P51" s="56"/>
      <c r="Q51" s="56"/>
      <c r="R51" s="56"/>
      <c r="S51" s="28" t="s">
        <v>7</v>
      </c>
      <c r="T51" s="165"/>
      <c r="U51" s="166"/>
      <c r="V51" s="166"/>
      <c r="W51" s="166"/>
      <c r="X51" s="166"/>
      <c r="Y51" s="28" t="s">
        <v>7</v>
      </c>
      <c r="Z51" s="81"/>
      <c r="AA51" s="56"/>
      <c r="AB51" s="56"/>
      <c r="AC51" s="56"/>
      <c r="AD51" s="28" t="s">
        <v>11</v>
      </c>
      <c r="AE51" s="119" t="str">
        <f t="shared" si="2"/>
        <v>―</v>
      </c>
      <c r="AF51" s="137"/>
      <c r="AG51" s="119">
        <f>IF(K51="","",IF(AE51="―","",IF(Z51="",IF(G51=1,0.5*T51*0.5*K51*3.14,IF(H51=1,K51*T51*0.5,IF(I51=1,K51*T51,IF(J51=1,K51*T51*0.5,""))))*AE51,IF(G51=1,0.5*T51*0.5*K51*3.14,IF(H51=1,K51*T51*0.5,IF(I51=1,K51*T51,IF(J51=1,K51*T51*0.5,""))))*AE51*Z51/100)))</f>
      </c>
      <c r="AH51" s="120"/>
      <c r="AI51" s="120"/>
      <c r="AJ51" s="137"/>
      <c r="AL51" s="8">
        <v>4</v>
      </c>
      <c r="AM51" s="11">
        <v>1.5</v>
      </c>
      <c r="AN51" s="11">
        <v>1.5</v>
      </c>
      <c r="AO51" s="11">
        <v>1.5</v>
      </c>
      <c r="AP51" s="11">
        <v>1.8</v>
      </c>
    </row>
    <row r="52" spans="2:42" ht="15" customHeight="1">
      <c r="B52" s="63"/>
      <c r="C52" s="64"/>
      <c r="D52" s="64"/>
      <c r="E52" s="65"/>
      <c r="F52" s="34">
        <v>2</v>
      </c>
      <c r="G52" s="45"/>
      <c r="H52" s="46"/>
      <c r="I52" s="46"/>
      <c r="J52" s="51"/>
      <c r="K52" s="82"/>
      <c r="L52" s="83"/>
      <c r="M52" s="83"/>
      <c r="N52" s="30" t="s">
        <v>7</v>
      </c>
      <c r="O52" s="82"/>
      <c r="P52" s="83"/>
      <c r="Q52" s="83"/>
      <c r="R52" s="83"/>
      <c r="S52" s="16" t="s">
        <v>7</v>
      </c>
      <c r="T52" s="163"/>
      <c r="U52" s="164"/>
      <c r="V52" s="164"/>
      <c r="W52" s="164"/>
      <c r="X52" s="164"/>
      <c r="Y52" s="16" t="s">
        <v>7</v>
      </c>
      <c r="Z52" s="82"/>
      <c r="AA52" s="83"/>
      <c r="AB52" s="83"/>
      <c r="AC52" s="83"/>
      <c r="AD52" s="16" t="s">
        <v>11</v>
      </c>
      <c r="AE52" s="116" t="str">
        <f t="shared" si="2"/>
        <v>―</v>
      </c>
      <c r="AF52" s="118"/>
      <c r="AG52" s="116">
        <f>IF(K52="","",IF(AE52="―","",IF(Z52="",IF(G52=1,0.5*T52*0.5*K52*3.14,IF(H52=1,K52*T52*0.5,IF(I52=1,K52*T52,IF(J52=1,K52*T52*0.5,""))))*AE52,IF(G52=1,0.5*T52*0.5*K52*3.14,IF(H52=1,K52*T52*0.5,IF(I52=1,K52*T52,IF(J52=1,K52*T52*0.5,""))))*AE52*Z52/100)))</f>
      </c>
      <c r="AH52" s="117"/>
      <c r="AI52" s="117"/>
      <c r="AJ52" s="118"/>
      <c r="AL52" s="8">
        <v>4.5</v>
      </c>
      <c r="AM52" s="11">
        <v>2</v>
      </c>
      <c r="AN52" s="11">
        <v>2</v>
      </c>
      <c r="AO52" s="11">
        <v>1.8</v>
      </c>
      <c r="AP52" s="11">
        <v>1.8</v>
      </c>
    </row>
    <row r="53" spans="2:42" ht="15" customHeight="1">
      <c r="B53" s="63"/>
      <c r="C53" s="64"/>
      <c r="D53" s="64"/>
      <c r="E53" s="65"/>
      <c r="F53" s="34">
        <v>3</v>
      </c>
      <c r="G53" s="45"/>
      <c r="H53" s="46"/>
      <c r="I53" s="46"/>
      <c r="J53" s="51"/>
      <c r="K53" s="82"/>
      <c r="L53" s="83"/>
      <c r="M53" s="83"/>
      <c r="N53" s="30" t="s">
        <v>7</v>
      </c>
      <c r="O53" s="82"/>
      <c r="P53" s="83"/>
      <c r="Q53" s="83"/>
      <c r="R53" s="83"/>
      <c r="S53" s="16" t="s">
        <v>7</v>
      </c>
      <c r="T53" s="163"/>
      <c r="U53" s="164"/>
      <c r="V53" s="164"/>
      <c r="W53" s="164"/>
      <c r="X53" s="164"/>
      <c r="Y53" s="16" t="s">
        <v>7</v>
      </c>
      <c r="Z53" s="82"/>
      <c r="AA53" s="83"/>
      <c r="AB53" s="83"/>
      <c r="AC53" s="83"/>
      <c r="AD53" s="16" t="s">
        <v>11</v>
      </c>
      <c r="AE53" s="116" t="str">
        <f t="shared" si="2"/>
        <v>―</v>
      </c>
      <c r="AF53" s="118"/>
      <c r="AG53" s="116">
        <f>IF(K53="","",IF(AE53="―","",IF(Z53="",IF(G53=1,0.5*T53*0.5*K53*3.14,IF(H53=1,K53*T53*0.5,IF(I53=1,K53*T53,IF(J53=1,K53*T53*0.5,""))))*AE53,IF(G53=1,0.5*T53*0.5*K53*3.14,IF(H53=1,K53*T53*0.5,IF(I53=1,K53*T53,IF(J53=1,K53*T53*0.5,""))))*AE53*Z53/100)))</f>
      </c>
      <c r="AH53" s="117"/>
      <c r="AI53" s="117"/>
      <c r="AJ53" s="118"/>
      <c r="AL53" s="8">
        <v>5</v>
      </c>
      <c r="AM53" s="13" t="s">
        <v>46</v>
      </c>
      <c r="AN53" s="11">
        <v>2.5</v>
      </c>
      <c r="AO53" s="13" t="s">
        <v>46</v>
      </c>
      <c r="AP53" s="13" t="s">
        <v>46</v>
      </c>
    </row>
    <row r="54" spans="2:42" ht="15" customHeight="1">
      <c r="B54" s="63"/>
      <c r="C54" s="64"/>
      <c r="D54" s="64"/>
      <c r="E54" s="65"/>
      <c r="F54" s="34">
        <v>4</v>
      </c>
      <c r="G54" s="45"/>
      <c r="H54" s="46"/>
      <c r="I54" s="46"/>
      <c r="J54" s="51"/>
      <c r="K54" s="82"/>
      <c r="L54" s="83"/>
      <c r="M54" s="83"/>
      <c r="N54" s="30" t="s">
        <v>7</v>
      </c>
      <c r="O54" s="82"/>
      <c r="P54" s="83"/>
      <c r="Q54" s="83"/>
      <c r="R54" s="83"/>
      <c r="S54" s="16" t="s">
        <v>7</v>
      </c>
      <c r="T54" s="163"/>
      <c r="U54" s="164"/>
      <c r="V54" s="164"/>
      <c r="W54" s="164"/>
      <c r="X54" s="164"/>
      <c r="Y54" s="16" t="s">
        <v>7</v>
      </c>
      <c r="Z54" s="82"/>
      <c r="AA54" s="83"/>
      <c r="AB54" s="83"/>
      <c r="AC54" s="83"/>
      <c r="AD54" s="16" t="s">
        <v>11</v>
      </c>
      <c r="AE54" s="116" t="str">
        <f t="shared" si="2"/>
        <v>―</v>
      </c>
      <c r="AF54" s="118"/>
      <c r="AG54" s="116">
        <f>IF(K54="","",IF(AE54="―","",IF(Z54="",IF(G54=1,0.5*T54*0.5*K54*3.14,IF(H54=1,K54*T54*0.5,IF(I54=1,K54*T54,IF(J54=1,K54*T54*0.5,""))))*AE54,IF(G54=1,0.5*T54*0.5*K54*3.14,IF(H54=1,K54*T54*0.5,IF(I54=1,K54*T54,IF(J54=1,K54*T54*0.5,""))))*AE54*Z54/100)))</f>
      </c>
      <c r="AH54" s="117"/>
      <c r="AI54" s="117"/>
      <c r="AJ54" s="118"/>
      <c r="AL54" s="8">
        <v>6</v>
      </c>
      <c r="AM54" s="13" t="s">
        <v>46</v>
      </c>
      <c r="AN54" s="11">
        <v>3</v>
      </c>
      <c r="AO54" s="13" t="s">
        <v>46</v>
      </c>
      <c r="AP54" s="13" t="s">
        <v>46</v>
      </c>
    </row>
    <row r="55" spans="2:42" ht="15" customHeight="1">
      <c r="B55" s="160"/>
      <c r="C55" s="161"/>
      <c r="D55" s="161"/>
      <c r="E55" s="162"/>
      <c r="F55" s="38">
        <v>5</v>
      </c>
      <c r="G55" s="52"/>
      <c r="H55" s="53"/>
      <c r="I55" s="53"/>
      <c r="J55" s="54"/>
      <c r="K55" s="84"/>
      <c r="L55" s="85"/>
      <c r="M55" s="85"/>
      <c r="N55" s="32" t="s">
        <v>7</v>
      </c>
      <c r="O55" s="84"/>
      <c r="P55" s="85"/>
      <c r="Q55" s="85"/>
      <c r="R55" s="85"/>
      <c r="S55" s="17" t="s">
        <v>7</v>
      </c>
      <c r="T55" s="167"/>
      <c r="U55" s="168"/>
      <c r="V55" s="168"/>
      <c r="W55" s="168"/>
      <c r="X55" s="168"/>
      <c r="Y55" s="17" t="s">
        <v>7</v>
      </c>
      <c r="Z55" s="84"/>
      <c r="AA55" s="85"/>
      <c r="AB55" s="85"/>
      <c r="AC55" s="85"/>
      <c r="AD55" s="17" t="s">
        <v>11</v>
      </c>
      <c r="AE55" s="127" t="str">
        <f t="shared" si="2"/>
        <v>―</v>
      </c>
      <c r="AF55" s="140"/>
      <c r="AG55" s="127">
        <f>IF(K55="","",IF(AE55="―","",IF(Z55="",IF(G55=1,0.5*T55*0.5*K55*3.14,IF(H55=1,K55*T55*0.5,IF(I55=1,K55*T55,IF(J55=1,K55*T55*0.5,""))))*AE55,IF(G55=1,0.5*T55*0.5*K55*3.14,IF(H55=1,K55*T55*0.5,IF(I55=1,K55*T55,IF(J55=1,K55*T55*0.5,""))))*AE55*Z55/100)))</f>
      </c>
      <c r="AH55" s="128"/>
      <c r="AI55" s="128"/>
      <c r="AJ55" s="140"/>
      <c r="AL55" s="9">
        <v>7</v>
      </c>
      <c r="AM55" s="14" t="s">
        <v>46</v>
      </c>
      <c r="AN55" s="12">
        <v>4</v>
      </c>
      <c r="AO55" s="14" t="s">
        <v>46</v>
      </c>
      <c r="AP55" s="14" t="s">
        <v>46</v>
      </c>
    </row>
    <row r="56" spans="2:9" ht="15" customHeight="1">
      <c r="B56" s="39"/>
      <c r="C56" s="39"/>
      <c r="D56" s="39"/>
      <c r="E56" s="39"/>
      <c r="G56" s="24"/>
      <c r="H56" s="24"/>
      <c r="I56" s="24"/>
    </row>
    <row r="57" spans="2:9" ht="15" customHeight="1">
      <c r="B57" s="5" t="s">
        <v>72</v>
      </c>
      <c r="C57" s="39"/>
      <c r="D57" s="39"/>
      <c r="E57" s="39"/>
      <c r="G57" s="24"/>
      <c r="H57" s="24"/>
      <c r="I57" s="24"/>
    </row>
    <row r="58" ht="7.5" customHeight="1"/>
    <row r="59" ht="15" customHeight="1">
      <c r="P59" s="21" t="s">
        <v>74</v>
      </c>
    </row>
    <row r="60" spans="2:36" ht="15" customHeight="1">
      <c r="B60" s="169" t="s">
        <v>60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5" t="s">
        <v>62</v>
      </c>
      <c r="M60" s="176"/>
      <c r="N60" s="177"/>
      <c r="O60" s="170" t="s">
        <v>69</v>
      </c>
      <c r="P60" s="170"/>
      <c r="Q60" s="170"/>
      <c r="R60" s="170"/>
      <c r="S60" s="170"/>
      <c r="T60" s="170"/>
      <c r="U60" s="170"/>
      <c r="V60" s="169" t="s">
        <v>70</v>
      </c>
      <c r="W60" s="170"/>
      <c r="X60" s="170"/>
      <c r="Y60" s="170"/>
      <c r="Z60" s="170"/>
      <c r="AA60" s="187"/>
      <c r="AB60" s="69" t="s">
        <v>13</v>
      </c>
      <c r="AC60" s="70"/>
      <c r="AD60" s="70"/>
      <c r="AE60" s="70"/>
      <c r="AF60" s="71"/>
      <c r="AG60" s="175" t="s">
        <v>35</v>
      </c>
      <c r="AH60" s="120"/>
      <c r="AI60" s="120"/>
      <c r="AJ60" s="137"/>
    </row>
    <row r="61" spans="2:36" ht="15" customHeight="1"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78"/>
      <c r="M61" s="179"/>
      <c r="N61" s="180"/>
      <c r="O61" s="172"/>
      <c r="P61" s="172"/>
      <c r="Q61" s="172"/>
      <c r="R61" s="172"/>
      <c r="S61" s="172"/>
      <c r="T61" s="172"/>
      <c r="U61" s="172"/>
      <c r="V61" s="171"/>
      <c r="W61" s="172"/>
      <c r="X61" s="172"/>
      <c r="Y61" s="172"/>
      <c r="Z61" s="172"/>
      <c r="AA61" s="188"/>
      <c r="AB61" s="190" t="s">
        <v>2</v>
      </c>
      <c r="AC61" s="191"/>
      <c r="AD61" s="191"/>
      <c r="AE61" s="191"/>
      <c r="AF61" s="192"/>
      <c r="AG61" s="127"/>
      <c r="AH61" s="128"/>
      <c r="AI61" s="128"/>
      <c r="AJ61" s="140"/>
    </row>
    <row r="62" spans="2:36" ht="15" customHeight="1">
      <c r="B62" s="173" t="s">
        <v>61</v>
      </c>
      <c r="C62" s="174"/>
      <c r="D62" s="174"/>
      <c r="E62" s="174"/>
      <c r="F62" s="174"/>
      <c r="G62" s="174"/>
      <c r="H62" s="174"/>
      <c r="I62" s="174"/>
      <c r="J62" s="174"/>
      <c r="K62" s="174"/>
      <c r="L62" s="173">
        <v>0.18</v>
      </c>
      <c r="M62" s="174"/>
      <c r="N62" s="186"/>
      <c r="O62" s="185"/>
      <c r="P62" s="185"/>
      <c r="Q62" s="185"/>
      <c r="R62" s="185"/>
      <c r="S62" s="185"/>
      <c r="T62" s="185"/>
      <c r="U62" s="40" t="s">
        <v>7</v>
      </c>
      <c r="V62" s="189"/>
      <c r="W62" s="185"/>
      <c r="X62" s="185"/>
      <c r="Y62" s="185"/>
      <c r="Z62" s="185"/>
      <c r="AA62" s="18" t="s">
        <v>29</v>
      </c>
      <c r="AB62" s="189"/>
      <c r="AC62" s="185"/>
      <c r="AD62" s="185"/>
      <c r="AE62" s="185"/>
      <c r="AF62" s="18" t="s">
        <v>11</v>
      </c>
      <c r="AG62" s="119">
        <f>IF(V62="","",IF(O62="","",IF(O62&gt;1.5,0,IF(AB62="",L62*V62*(1.5-O62),L62*V62*AB62/100*(1.5-O62)))))</f>
      </c>
      <c r="AH62" s="120"/>
      <c r="AI62" s="120"/>
      <c r="AJ62" s="137"/>
    </row>
    <row r="63" spans="2:36" ht="15" customHeight="1">
      <c r="B63" s="116" t="s">
        <v>65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6">
        <v>0.13</v>
      </c>
      <c r="M63" s="117"/>
      <c r="N63" s="118"/>
      <c r="O63" s="83"/>
      <c r="P63" s="83"/>
      <c r="Q63" s="83"/>
      <c r="R63" s="83"/>
      <c r="S63" s="83"/>
      <c r="T63" s="83"/>
      <c r="U63" s="30" t="s">
        <v>7</v>
      </c>
      <c r="V63" s="82"/>
      <c r="W63" s="83"/>
      <c r="X63" s="83"/>
      <c r="Y63" s="83"/>
      <c r="Z63" s="83"/>
      <c r="AA63" s="16" t="s">
        <v>29</v>
      </c>
      <c r="AB63" s="82"/>
      <c r="AC63" s="83"/>
      <c r="AD63" s="83"/>
      <c r="AE63" s="83"/>
      <c r="AF63" s="16" t="s">
        <v>11</v>
      </c>
      <c r="AG63" s="116">
        <f aca="true" t="shared" si="3" ref="AG63:AG68">IF(V63="","",IF(O63="","",IF(O63&gt;1.5,0,IF(AB63="",L63*V63*(1.5-O63),L63*V63*AB63/100*(1.5-O63)))))</f>
      </c>
      <c r="AH63" s="117"/>
      <c r="AI63" s="117"/>
      <c r="AJ63" s="118"/>
    </row>
    <row r="64" spans="2:36" ht="15" customHeight="1">
      <c r="B64" s="116" t="s">
        <v>63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6">
        <v>0.09</v>
      </c>
      <c r="M64" s="117"/>
      <c r="N64" s="118"/>
      <c r="O64" s="83"/>
      <c r="P64" s="83"/>
      <c r="Q64" s="83"/>
      <c r="R64" s="83"/>
      <c r="S64" s="83"/>
      <c r="T64" s="83"/>
      <c r="U64" s="30" t="s">
        <v>7</v>
      </c>
      <c r="V64" s="82"/>
      <c r="W64" s="83"/>
      <c r="X64" s="83"/>
      <c r="Y64" s="83"/>
      <c r="Z64" s="83"/>
      <c r="AA64" s="16" t="s">
        <v>29</v>
      </c>
      <c r="AB64" s="82"/>
      <c r="AC64" s="83"/>
      <c r="AD64" s="83"/>
      <c r="AE64" s="83"/>
      <c r="AF64" s="16" t="s">
        <v>11</v>
      </c>
      <c r="AG64" s="116">
        <f t="shared" si="3"/>
      </c>
      <c r="AH64" s="117"/>
      <c r="AI64" s="117"/>
      <c r="AJ64" s="118"/>
    </row>
    <row r="65" spans="2:36" ht="15" customHeight="1">
      <c r="B65" s="116" t="s">
        <v>64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6">
        <v>0.07</v>
      </c>
      <c r="M65" s="117"/>
      <c r="N65" s="118"/>
      <c r="O65" s="83"/>
      <c r="P65" s="83"/>
      <c r="Q65" s="83"/>
      <c r="R65" s="83"/>
      <c r="S65" s="83"/>
      <c r="T65" s="83"/>
      <c r="U65" s="30" t="s">
        <v>7</v>
      </c>
      <c r="V65" s="82"/>
      <c r="W65" s="83"/>
      <c r="X65" s="83"/>
      <c r="Y65" s="83"/>
      <c r="Z65" s="83"/>
      <c r="AA65" s="16" t="s">
        <v>29</v>
      </c>
      <c r="AB65" s="82"/>
      <c r="AC65" s="83"/>
      <c r="AD65" s="83"/>
      <c r="AE65" s="83"/>
      <c r="AF65" s="16" t="s">
        <v>11</v>
      </c>
      <c r="AG65" s="116">
        <f t="shared" si="3"/>
      </c>
      <c r="AH65" s="117"/>
      <c r="AI65" s="117"/>
      <c r="AJ65" s="118"/>
    </row>
    <row r="66" spans="2:36" ht="15" customHeight="1">
      <c r="B66" s="116" t="s">
        <v>66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6">
        <v>0.06</v>
      </c>
      <c r="M66" s="117"/>
      <c r="N66" s="118"/>
      <c r="O66" s="83"/>
      <c r="P66" s="83"/>
      <c r="Q66" s="83"/>
      <c r="R66" s="83"/>
      <c r="S66" s="83"/>
      <c r="T66" s="83"/>
      <c r="U66" s="30" t="s">
        <v>7</v>
      </c>
      <c r="V66" s="82"/>
      <c r="W66" s="83"/>
      <c r="X66" s="83"/>
      <c r="Y66" s="83"/>
      <c r="Z66" s="83"/>
      <c r="AA66" s="16" t="s">
        <v>29</v>
      </c>
      <c r="AB66" s="82"/>
      <c r="AC66" s="83"/>
      <c r="AD66" s="83"/>
      <c r="AE66" s="83"/>
      <c r="AF66" s="16" t="s">
        <v>11</v>
      </c>
      <c r="AG66" s="116">
        <f t="shared" si="3"/>
      </c>
      <c r="AH66" s="117"/>
      <c r="AI66" s="117"/>
      <c r="AJ66" s="118"/>
    </row>
    <row r="67" spans="2:36" ht="15" customHeight="1">
      <c r="B67" s="116" t="s">
        <v>67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6">
        <v>0.04</v>
      </c>
      <c r="M67" s="117"/>
      <c r="N67" s="118"/>
      <c r="O67" s="83"/>
      <c r="P67" s="83"/>
      <c r="Q67" s="83"/>
      <c r="R67" s="83"/>
      <c r="S67" s="83"/>
      <c r="T67" s="83"/>
      <c r="U67" s="30" t="s">
        <v>7</v>
      </c>
      <c r="V67" s="82"/>
      <c r="W67" s="83"/>
      <c r="X67" s="83"/>
      <c r="Y67" s="83"/>
      <c r="Z67" s="83"/>
      <c r="AA67" s="16" t="s">
        <v>29</v>
      </c>
      <c r="AB67" s="82"/>
      <c r="AC67" s="83"/>
      <c r="AD67" s="83"/>
      <c r="AE67" s="83"/>
      <c r="AF67" s="16" t="s">
        <v>11</v>
      </c>
      <c r="AG67" s="116">
        <f t="shared" si="3"/>
      </c>
      <c r="AH67" s="117"/>
      <c r="AI67" s="117"/>
      <c r="AJ67" s="118"/>
    </row>
    <row r="68" spans="2:36" ht="15" customHeight="1">
      <c r="B68" s="127" t="s">
        <v>68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7">
        <v>0.03</v>
      </c>
      <c r="M68" s="128"/>
      <c r="N68" s="140"/>
      <c r="O68" s="85"/>
      <c r="P68" s="85"/>
      <c r="Q68" s="85"/>
      <c r="R68" s="85"/>
      <c r="S68" s="85"/>
      <c r="T68" s="85"/>
      <c r="U68" s="32" t="s">
        <v>7</v>
      </c>
      <c r="V68" s="84"/>
      <c r="W68" s="85"/>
      <c r="X68" s="85"/>
      <c r="Y68" s="85"/>
      <c r="Z68" s="85"/>
      <c r="AA68" s="17" t="s">
        <v>29</v>
      </c>
      <c r="AB68" s="84"/>
      <c r="AC68" s="85"/>
      <c r="AD68" s="85"/>
      <c r="AE68" s="85"/>
      <c r="AF68" s="17" t="s">
        <v>11</v>
      </c>
      <c r="AG68" s="127">
        <f t="shared" si="3"/>
      </c>
      <c r="AH68" s="128"/>
      <c r="AI68" s="128"/>
      <c r="AJ68" s="140"/>
    </row>
    <row r="69" spans="2:11" ht="12">
      <c r="B69" s="184"/>
      <c r="C69" s="184"/>
      <c r="D69" s="184"/>
      <c r="E69" s="184"/>
      <c r="F69" s="184"/>
      <c r="G69" s="184"/>
      <c r="H69" s="184"/>
      <c r="I69" s="184"/>
      <c r="J69" s="184"/>
      <c r="K69" s="184"/>
    </row>
    <row r="70" spans="2:9" ht="15" customHeight="1">
      <c r="B70" s="5" t="s">
        <v>71</v>
      </c>
      <c r="C70" s="39"/>
      <c r="D70" s="39"/>
      <c r="E70" s="39"/>
      <c r="G70" s="24"/>
      <c r="H70" s="24"/>
      <c r="I70" s="24"/>
    </row>
    <row r="71" ht="7.5" customHeight="1"/>
    <row r="72" spans="2:36" ht="15" customHeight="1">
      <c r="B72" s="86" t="s">
        <v>0</v>
      </c>
      <c r="C72" s="87"/>
      <c r="D72" s="87"/>
      <c r="E72" s="87"/>
      <c r="F72" s="88"/>
      <c r="G72" s="91" t="s">
        <v>76</v>
      </c>
      <c r="H72" s="91"/>
      <c r="I72" s="91"/>
      <c r="J72" s="91"/>
      <c r="K72" s="134" t="s">
        <v>77</v>
      </c>
      <c r="L72" s="91"/>
      <c r="M72" s="91"/>
      <c r="N72" s="91"/>
      <c r="O72" s="181"/>
      <c r="P72" s="121" t="s">
        <v>78</v>
      </c>
      <c r="Q72" s="129"/>
      <c r="R72" s="129"/>
      <c r="S72" s="129"/>
      <c r="T72" s="130"/>
      <c r="U72" s="69" t="s">
        <v>13</v>
      </c>
      <c r="V72" s="70"/>
      <c r="W72" s="70"/>
      <c r="X72" s="70"/>
      <c r="Y72" s="71"/>
      <c r="Z72" s="121" t="s">
        <v>51</v>
      </c>
      <c r="AA72" s="129"/>
      <c r="AB72" s="129"/>
      <c r="AC72" s="129"/>
      <c r="AD72" s="86" t="s">
        <v>12</v>
      </c>
      <c r="AE72" s="87"/>
      <c r="AF72" s="87"/>
      <c r="AG72" s="87"/>
      <c r="AH72" s="87"/>
      <c r="AI72" s="87"/>
      <c r="AJ72" s="88"/>
    </row>
    <row r="73" spans="2:36" ht="15" customHeight="1">
      <c r="B73" s="89"/>
      <c r="C73" s="59"/>
      <c r="D73" s="59"/>
      <c r="E73" s="59"/>
      <c r="F73" s="90"/>
      <c r="G73" s="58"/>
      <c r="H73" s="58"/>
      <c r="I73" s="58"/>
      <c r="J73" s="58"/>
      <c r="K73" s="182"/>
      <c r="L73" s="58"/>
      <c r="M73" s="58"/>
      <c r="N73" s="58"/>
      <c r="O73" s="183"/>
      <c r="P73" s="131"/>
      <c r="Q73" s="132"/>
      <c r="R73" s="132"/>
      <c r="S73" s="132"/>
      <c r="T73" s="133"/>
      <c r="U73" s="72" t="s">
        <v>2</v>
      </c>
      <c r="V73" s="73"/>
      <c r="W73" s="73"/>
      <c r="X73" s="73"/>
      <c r="Y73" s="74"/>
      <c r="Z73" s="131"/>
      <c r="AA73" s="132"/>
      <c r="AB73" s="132"/>
      <c r="AC73" s="132"/>
      <c r="AD73" s="89"/>
      <c r="AE73" s="59"/>
      <c r="AF73" s="59"/>
      <c r="AG73" s="59"/>
      <c r="AH73" s="59"/>
      <c r="AI73" s="59"/>
      <c r="AJ73" s="90"/>
    </row>
    <row r="74" spans="2:36" ht="15" customHeight="1">
      <c r="B74" s="60" t="s">
        <v>75</v>
      </c>
      <c r="C74" s="97"/>
      <c r="D74" s="97"/>
      <c r="E74" s="97"/>
      <c r="F74" s="26">
        <v>1</v>
      </c>
      <c r="G74" s="81"/>
      <c r="H74" s="56"/>
      <c r="I74" s="56"/>
      <c r="J74" s="27" t="s">
        <v>7</v>
      </c>
      <c r="K74" s="81"/>
      <c r="L74" s="56"/>
      <c r="M74" s="56"/>
      <c r="N74" s="56"/>
      <c r="O74" s="28" t="s">
        <v>7</v>
      </c>
      <c r="P74" s="81"/>
      <c r="Q74" s="56"/>
      <c r="R74" s="56"/>
      <c r="S74" s="56"/>
      <c r="T74" s="28" t="s">
        <v>7</v>
      </c>
      <c r="U74" s="81"/>
      <c r="V74" s="56"/>
      <c r="W74" s="56"/>
      <c r="X74" s="56"/>
      <c r="Y74" s="28" t="s">
        <v>11</v>
      </c>
      <c r="Z74" s="119" t="str">
        <f>IF(P74="","―",IF(P74&gt;9,0.36,IF(P74=0,1,IF(P74&lt;0,0,ROUND(4.5/(4.5+ROUNDUP(P74,0)-1),2)))))</f>
        <v>―</v>
      </c>
      <c r="AA74" s="120"/>
      <c r="AB74" s="120"/>
      <c r="AC74" s="120"/>
      <c r="AD74" s="119">
        <f>IF(G74="","",IF(K74="","",IF(P74="","",IF(U74="",G74*K74*Z74,G74*K74*U74/100*Z74))))</f>
      </c>
      <c r="AE74" s="120"/>
      <c r="AF74" s="120"/>
      <c r="AG74" s="120"/>
      <c r="AH74" s="120"/>
      <c r="AI74" s="120"/>
      <c r="AJ74" s="137"/>
    </row>
    <row r="75" spans="2:36" ht="15" customHeight="1">
      <c r="B75" s="98"/>
      <c r="C75" s="99"/>
      <c r="D75" s="99"/>
      <c r="E75" s="99"/>
      <c r="F75" s="29">
        <v>2</v>
      </c>
      <c r="G75" s="82"/>
      <c r="H75" s="83"/>
      <c r="I75" s="83"/>
      <c r="J75" s="30" t="s">
        <v>7</v>
      </c>
      <c r="K75" s="82"/>
      <c r="L75" s="83"/>
      <c r="M75" s="83"/>
      <c r="N75" s="83"/>
      <c r="O75" s="16" t="s">
        <v>7</v>
      </c>
      <c r="P75" s="82"/>
      <c r="Q75" s="83"/>
      <c r="R75" s="83"/>
      <c r="S75" s="83"/>
      <c r="T75" s="16" t="s">
        <v>7</v>
      </c>
      <c r="U75" s="82"/>
      <c r="V75" s="83"/>
      <c r="W75" s="83"/>
      <c r="X75" s="83"/>
      <c r="Y75" s="16" t="s">
        <v>11</v>
      </c>
      <c r="Z75" s="116" t="str">
        <f>IF(P75="","―",IF(P75&gt;9,0.36,IF(P75=0,1,IF(P75&lt;0,0,ROUND(4.5/(4.5+ROUNDUP(P75,0)-1),2)))))</f>
        <v>―</v>
      </c>
      <c r="AA75" s="117"/>
      <c r="AB75" s="117"/>
      <c r="AC75" s="117"/>
      <c r="AD75" s="116">
        <f>IF(G75="","",IF(K75="","",IF(P75="","",IF(U75="",G75*K75*Z75,G75*K75*U75/100*Z75))))</f>
      </c>
      <c r="AE75" s="117"/>
      <c r="AF75" s="117"/>
      <c r="AG75" s="117"/>
      <c r="AH75" s="117"/>
      <c r="AI75" s="117"/>
      <c r="AJ75" s="118"/>
    </row>
    <row r="76" spans="2:36" ht="15" customHeight="1">
      <c r="B76" s="98"/>
      <c r="C76" s="99"/>
      <c r="D76" s="99"/>
      <c r="E76" s="99"/>
      <c r="F76" s="29">
        <v>3</v>
      </c>
      <c r="G76" s="82"/>
      <c r="H76" s="83"/>
      <c r="I76" s="83"/>
      <c r="J76" s="30" t="s">
        <v>7</v>
      </c>
      <c r="K76" s="82"/>
      <c r="L76" s="83"/>
      <c r="M76" s="83"/>
      <c r="N76" s="83"/>
      <c r="O76" s="16" t="s">
        <v>7</v>
      </c>
      <c r="P76" s="82"/>
      <c r="Q76" s="83"/>
      <c r="R76" s="83"/>
      <c r="S76" s="83"/>
      <c r="T76" s="16" t="s">
        <v>7</v>
      </c>
      <c r="U76" s="82"/>
      <c r="V76" s="83"/>
      <c r="W76" s="83"/>
      <c r="X76" s="83"/>
      <c r="Y76" s="16" t="s">
        <v>11</v>
      </c>
      <c r="Z76" s="116" t="str">
        <f>IF(P76="","―",IF(P76&gt;9,0.36,IF(P76=0,1,IF(P76&lt;0,0,ROUND(4.5/(4.5+ROUNDUP(P76,0)-1),2)))))</f>
        <v>―</v>
      </c>
      <c r="AA76" s="117"/>
      <c r="AB76" s="117"/>
      <c r="AC76" s="117"/>
      <c r="AD76" s="116">
        <f>IF(G76="","",IF(K76="","",IF(P76="","",IF(U76="",G76*K76*Z76,G76*K76*U76/100*Z76))))</f>
      </c>
      <c r="AE76" s="117"/>
      <c r="AF76" s="117"/>
      <c r="AG76" s="117"/>
      <c r="AH76" s="117"/>
      <c r="AI76" s="117"/>
      <c r="AJ76" s="118"/>
    </row>
    <row r="77" spans="2:36" ht="15" customHeight="1">
      <c r="B77" s="98"/>
      <c r="C77" s="99"/>
      <c r="D77" s="99"/>
      <c r="E77" s="99"/>
      <c r="F77" s="29">
        <v>4</v>
      </c>
      <c r="G77" s="82"/>
      <c r="H77" s="83"/>
      <c r="I77" s="83"/>
      <c r="J77" s="30" t="s">
        <v>7</v>
      </c>
      <c r="K77" s="82"/>
      <c r="L77" s="83"/>
      <c r="M77" s="83"/>
      <c r="N77" s="83"/>
      <c r="O77" s="16" t="s">
        <v>7</v>
      </c>
      <c r="P77" s="82"/>
      <c r="Q77" s="83"/>
      <c r="R77" s="83"/>
      <c r="S77" s="83"/>
      <c r="T77" s="16" t="s">
        <v>7</v>
      </c>
      <c r="U77" s="82"/>
      <c r="V77" s="83"/>
      <c r="W77" s="83"/>
      <c r="X77" s="83"/>
      <c r="Y77" s="16" t="s">
        <v>11</v>
      </c>
      <c r="Z77" s="116" t="str">
        <f>IF(P77="","―",IF(P77&gt;9,0.36,IF(P77=0,1,IF(P77&lt;0,0,ROUND(4.5/(4.5+ROUNDUP(P77,0)-1),2)))))</f>
        <v>―</v>
      </c>
      <c r="AA77" s="117"/>
      <c r="AB77" s="117"/>
      <c r="AC77" s="117"/>
      <c r="AD77" s="116">
        <f>IF(G77="","",IF(K77="","",IF(P77="","",IF(U77="",G77*K77*Z77,G77*K77*U77/100*Z77))))</f>
      </c>
      <c r="AE77" s="117"/>
      <c r="AF77" s="117"/>
      <c r="AG77" s="117"/>
      <c r="AH77" s="117"/>
      <c r="AI77" s="117"/>
      <c r="AJ77" s="118"/>
    </row>
    <row r="78" spans="2:36" ht="15" customHeight="1">
      <c r="B78" s="100"/>
      <c r="C78" s="101"/>
      <c r="D78" s="101"/>
      <c r="E78" s="101"/>
      <c r="F78" s="31">
        <v>5</v>
      </c>
      <c r="G78" s="84"/>
      <c r="H78" s="85"/>
      <c r="I78" s="85"/>
      <c r="J78" s="32" t="s">
        <v>7</v>
      </c>
      <c r="K78" s="84"/>
      <c r="L78" s="85"/>
      <c r="M78" s="85"/>
      <c r="N78" s="85"/>
      <c r="O78" s="17" t="s">
        <v>7</v>
      </c>
      <c r="P78" s="84"/>
      <c r="Q78" s="85"/>
      <c r="R78" s="85"/>
      <c r="S78" s="85"/>
      <c r="T78" s="17" t="s">
        <v>7</v>
      </c>
      <c r="U78" s="84"/>
      <c r="V78" s="85"/>
      <c r="W78" s="85"/>
      <c r="X78" s="85"/>
      <c r="Y78" s="17" t="s">
        <v>11</v>
      </c>
      <c r="Z78" s="127" t="str">
        <f>IF(P78="","―",IF(P78&gt;9,0.36,IF(P78=0,1,IF(P78&lt;0,0,ROUND(4.5/(4.5+ROUNDUP(P78,0)-1),2)))))</f>
        <v>―</v>
      </c>
      <c r="AA78" s="128"/>
      <c r="AB78" s="128"/>
      <c r="AC78" s="128"/>
      <c r="AD78" s="127">
        <f>IF(G78="","",IF(K78="","",IF(P78="","",IF(U78="",G78*K78*Z78,G78*K78*U78/100*Z78))))</f>
      </c>
      <c r="AE78" s="128"/>
      <c r="AF78" s="128"/>
      <c r="AG78" s="128"/>
      <c r="AH78" s="128"/>
      <c r="AI78" s="128"/>
      <c r="AJ78" s="140"/>
    </row>
    <row r="79" ht="15" customHeight="1"/>
    <row r="80" ht="15" customHeight="1"/>
    <row r="81" ht="12">
      <c r="A81" s="5" t="s">
        <v>79</v>
      </c>
    </row>
    <row r="82" ht="15" customHeight="1"/>
    <row r="83" spans="2:36" ht="15" customHeight="1">
      <c r="B83" s="119" t="s">
        <v>81</v>
      </c>
      <c r="C83" s="120"/>
      <c r="D83" s="120"/>
      <c r="E83" s="120"/>
      <c r="F83" s="120"/>
      <c r="G83" s="120"/>
      <c r="H83" s="120"/>
      <c r="I83" s="120"/>
      <c r="J83" s="137"/>
      <c r="Q83" s="119" t="s">
        <v>80</v>
      </c>
      <c r="R83" s="120"/>
      <c r="S83" s="120"/>
      <c r="T83" s="120"/>
      <c r="U83" s="120"/>
      <c r="V83" s="120"/>
      <c r="W83" s="120"/>
      <c r="X83" s="120"/>
      <c r="Y83" s="137"/>
      <c r="AD83" s="119" t="s">
        <v>82</v>
      </c>
      <c r="AE83" s="120"/>
      <c r="AF83" s="120"/>
      <c r="AG83" s="120"/>
      <c r="AH83" s="120"/>
      <c r="AI83" s="120"/>
      <c r="AJ83" s="137"/>
    </row>
    <row r="84" spans="2:36" ht="22.5" customHeight="1">
      <c r="B84" s="127">
        <f>U22</f>
      </c>
      <c r="C84" s="128"/>
      <c r="D84" s="128"/>
      <c r="E84" s="128"/>
      <c r="F84" s="128"/>
      <c r="G84" s="128"/>
      <c r="H84" s="128"/>
      <c r="I84" s="128"/>
      <c r="J84" s="140"/>
      <c r="K84" s="5" t="s">
        <v>29</v>
      </c>
      <c r="M84" s="193">
        <f>IF(B84="","",IF(B84&gt;Q84,"&gt;",IF(B84&lt;Q84,"&lt;","＝")))</f>
      </c>
      <c r="N84" s="193"/>
      <c r="Q84" s="127">
        <f>SUM(AC29:AJ38,AG46:AJ55,AG62:AJ68,AD74:AJ78)</f>
        <v>0</v>
      </c>
      <c r="R84" s="128"/>
      <c r="S84" s="128"/>
      <c r="T84" s="128"/>
      <c r="U84" s="128"/>
      <c r="V84" s="128"/>
      <c r="W84" s="128"/>
      <c r="X84" s="128"/>
      <c r="Y84" s="140"/>
      <c r="Z84" s="5" t="s">
        <v>29</v>
      </c>
      <c r="AD84" s="194">
        <f>IF(M84="","",IF(M84="&gt;","不適合","適合"))</f>
      </c>
      <c r="AE84" s="195"/>
      <c r="AF84" s="195"/>
      <c r="AG84" s="195"/>
      <c r="AH84" s="195"/>
      <c r="AI84" s="195"/>
      <c r="AJ84" s="196"/>
    </row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sheetProtection sheet="1" selectLockedCells="1"/>
  <mergeCells count="268">
    <mergeCell ref="Z77:AC77"/>
    <mergeCell ref="G77:I77"/>
    <mergeCell ref="AD83:AJ83"/>
    <mergeCell ref="AD84:AJ84"/>
    <mergeCell ref="K75:N75"/>
    <mergeCell ref="K76:N76"/>
    <mergeCell ref="K77:N77"/>
    <mergeCell ref="K78:N78"/>
    <mergeCell ref="Z78:AC78"/>
    <mergeCell ref="P77:S77"/>
    <mergeCell ref="U77:X77"/>
    <mergeCell ref="B83:J83"/>
    <mergeCell ref="B84:J84"/>
    <mergeCell ref="M84:N84"/>
    <mergeCell ref="Q83:Y83"/>
    <mergeCell ref="Q84:Y84"/>
    <mergeCell ref="G78:I78"/>
    <mergeCell ref="P78:S78"/>
    <mergeCell ref="U78:X78"/>
    <mergeCell ref="AD72:AJ73"/>
    <mergeCell ref="AD74:AJ74"/>
    <mergeCell ref="AD75:AJ75"/>
    <mergeCell ref="AD76:AJ76"/>
    <mergeCell ref="AD77:AJ77"/>
    <mergeCell ref="AD78:AJ78"/>
    <mergeCell ref="P72:T73"/>
    <mergeCell ref="G76:I76"/>
    <mergeCell ref="P76:S76"/>
    <mergeCell ref="U76:X76"/>
    <mergeCell ref="Z76:AC76"/>
    <mergeCell ref="G75:I75"/>
    <mergeCell ref="P75:S75"/>
    <mergeCell ref="U75:X75"/>
    <mergeCell ref="Z75:AC75"/>
    <mergeCell ref="K74:N74"/>
    <mergeCell ref="AG68:AJ68"/>
    <mergeCell ref="Z72:AC73"/>
    <mergeCell ref="U73:Y73"/>
    <mergeCell ref="B74:E78"/>
    <mergeCell ref="G74:I74"/>
    <mergeCell ref="P74:S74"/>
    <mergeCell ref="U74:X74"/>
    <mergeCell ref="Z74:AC74"/>
    <mergeCell ref="B72:F73"/>
    <mergeCell ref="G72:J73"/>
    <mergeCell ref="AB66:AE66"/>
    <mergeCell ref="AB67:AE67"/>
    <mergeCell ref="AB68:AE68"/>
    <mergeCell ref="AG60:AJ61"/>
    <mergeCell ref="AG62:AJ62"/>
    <mergeCell ref="AG63:AJ63"/>
    <mergeCell ref="AG64:AJ64"/>
    <mergeCell ref="AG65:AJ65"/>
    <mergeCell ref="AG66:AJ66"/>
    <mergeCell ref="AG67:AJ67"/>
    <mergeCell ref="AB60:AF60"/>
    <mergeCell ref="AB61:AF61"/>
    <mergeCell ref="AB62:AE62"/>
    <mergeCell ref="AB63:AE63"/>
    <mergeCell ref="AB64:AE64"/>
    <mergeCell ref="AB65:AE65"/>
    <mergeCell ref="O68:T68"/>
    <mergeCell ref="V60:AA61"/>
    <mergeCell ref="V62:Z62"/>
    <mergeCell ref="V63:Z63"/>
    <mergeCell ref="V64:Z64"/>
    <mergeCell ref="V65:Z65"/>
    <mergeCell ref="V66:Z66"/>
    <mergeCell ref="O60:U61"/>
    <mergeCell ref="V67:Z67"/>
    <mergeCell ref="V68:Z68"/>
    <mergeCell ref="O62:T62"/>
    <mergeCell ref="O63:T63"/>
    <mergeCell ref="O64:T64"/>
    <mergeCell ref="O65:T65"/>
    <mergeCell ref="B3:Z3"/>
    <mergeCell ref="L68:N68"/>
    <mergeCell ref="L62:N62"/>
    <mergeCell ref="L63:N63"/>
    <mergeCell ref="L64:N64"/>
    <mergeCell ref="L65:N65"/>
    <mergeCell ref="U72:Y72"/>
    <mergeCell ref="K72:O73"/>
    <mergeCell ref="B66:K66"/>
    <mergeCell ref="B67:K67"/>
    <mergeCell ref="B68:K68"/>
    <mergeCell ref="B69:K69"/>
    <mergeCell ref="L66:N66"/>
    <mergeCell ref="L67:N67"/>
    <mergeCell ref="O66:T66"/>
    <mergeCell ref="O67:T67"/>
    <mergeCell ref="B60:K61"/>
    <mergeCell ref="B62:K62"/>
    <mergeCell ref="B63:K63"/>
    <mergeCell ref="L60:N61"/>
    <mergeCell ref="B64:K64"/>
    <mergeCell ref="B65:K65"/>
    <mergeCell ref="K55:M55"/>
    <mergeCell ref="O55:R55"/>
    <mergeCell ref="T55:X55"/>
    <mergeCell ref="Z55:AC55"/>
    <mergeCell ref="AE55:AF55"/>
    <mergeCell ref="AG55:AJ55"/>
    <mergeCell ref="AG53:AJ53"/>
    <mergeCell ref="K54:M54"/>
    <mergeCell ref="O54:R54"/>
    <mergeCell ref="T54:X54"/>
    <mergeCell ref="Z54:AC54"/>
    <mergeCell ref="AE54:AF54"/>
    <mergeCell ref="AG54:AJ54"/>
    <mergeCell ref="AE51:AF51"/>
    <mergeCell ref="K53:M53"/>
    <mergeCell ref="O53:R53"/>
    <mergeCell ref="T53:X53"/>
    <mergeCell ref="Z53:AC53"/>
    <mergeCell ref="AE53:AF53"/>
    <mergeCell ref="AG50:AJ50"/>
    <mergeCell ref="K52:M52"/>
    <mergeCell ref="O52:R52"/>
    <mergeCell ref="T52:X52"/>
    <mergeCell ref="Z52:AC52"/>
    <mergeCell ref="AE52:AF52"/>
    <mergeCell ref="AG52:AJ52"/>
    <mergeCell ref="Z51:AC51"/>
    <mergeCell ref="T51:X51"/>
    <mergeCell ref="AG51:AJ51"/>
    <mergeCell ref="AC36:AJ36"/>
    <mergeCell ref="AC34:AJ34"/>
    <mergeCell ref="AC35:AJ35"/>
    <mergeCell ref="AC37:AJ37"/>
    <mergeCell ref="AC38:AJ38"/>
    <mergeCell ref="B51:E55"/>
    <mergeCell ref="K51:M51"/>
    <mergeCell ref="O51:R51"/>
    <mergeCell ref="K47:M47"/>
    <mergeCell ref="O47:R47"/>
    <mergeCell ref="AC27:AJ28"/>
    <mergeCell ref="AC29:AJ29"/>
    <mergeCell ref="AC30:AJ30"/>
    <mergeCell ref="AC31:AJ31"/>
    <mergeCell ref="AC32:AJ32"/>
    <mergeCell ref="AC33:AJ33"/>
    <mergeCell ref="Y27:AB28"/>
    <mergeCell ref="Y29:AB29"/>
    <mergeCell ref="Y30:AB30"/>
    <mergeCell ref="Y31:AB31"/>
    <mergeCell ref="Y32:AB32"/>
    <mergeCell ref="Y33:AB33"/>
    <mergeCell ref="H44:H45"/>
    <mergeCell ref="I44:I45"/>
    <mergeCell ref="K33:M33"/>
    <mergeCell ref="K34:M34"/>
    <mergeCell ref="K36:M36"/>
    <mergeCell ref="K37:M37"/>
    <mergeCell ref="K35:M35"/>
    <mergeCell ref="K38:M38"/>
    <mergeCell ref="G38:I38"/>
    <mergeCell ref="A1:AJ1"/>
    <mergeCell ref="L22:P22"/>
    <mergeCell ref="U21:AH21"/>
    <mergeCell ref="U22:AH22"/>
    <mergeCell ref="J44:J45"/>
    <mergeCell ref="K44:N45"/>
    <mergeCell ref="Z44:AD44"/>
    <mergeCell ref="O31:R31"/>
    <mergeCell ref="O44:S45"/>
    <mergeCell ref="G43:J43"/>
    <mergeCell ref="T31:W31"/>
    <mergeCell ref="O46:R46"/>
    <mergeCell ref="AF9:AH9"/>
    <mergeCell ref="AG44:AJ45"/>
    <mergeCell ref="AE46:AF46"/>
    <mergeCell ref="Z46:AC46"/>
    <mergeCell ref="AG46:AJ46"/>
    <mergeCell ref="T45:V45"/>
    <mergeCell ref="W45:Y45"/>
    <mergeCell ref="Z45:AD45"/>
    <mergeCell ref="AE47:AF47"/>
    <mergeCell ref="O30:R30"/>
    <mergeCell ref="O29:R29"/>
    <mergeCell ref="O27:S28"/>
    <mergeCell ref="O38:R38"/>
    <mergeCell ref="O37:R37"/>
    <mergeCell ref="O36:R36"/>
    <mergeCell ref="O35:R35"/>
    <mergeCell ref="Y37:AB37"/>
    <mergeCell ref="T34:W34"/>
    <mergeCell ref="AG49:AJ49"/>
    <mergeCell ref="W47:X47"/>
    <mergeCell ref="Z47:AC47"/>
    <mergeCell ref="T38:W38"/>
    <mergeCell ref="AE49:AF49"/>
    <mergeCell ref="AE44:AF45"/>
    <mergeCell ref="T47:V47"/>
    <mergeCell ref="T46:V46"/>
    <mergeCell ref="T44:Y44"/>
    <mergeCell ref="Y38:AB38"/>
    <mergeCell ref="AG47:AJ47"/>
    <mergeCell ref="Z48:AC48"/>
    <mergeCell ref="AE48:AF48"/>
    <mergeCell ref="AG48:AJ48"/>
    <mergeCell ref="Z49:AC49"/>
    <mergeCell ref="T29:W29"/>
    <mergeCell ref="T30:W30"/>
    <mergeCell ref="Y34:AB34"/>
    <mergeCell ref="Y35:AB35"/>
    <mergeCell ref="Y36:AB36"/>
    <mergeCell ref="T33:W33"/>
    <mergeCell ref="T35:W35"/>
    <mergeCell ref="T36:W36"/>
    <mergeCell ref="T37:W37"/>
    <mergeCell ref="T49:V49"/>
    <mergeCell ref="W49:X49"/>
    <mergeCell ref="T48:V48"/>
    <mergeCell ref="W48:X48"/>
    <mergeCell ref="T50:V50"/>
    <mergeCell ref="W50:X50"/>
    <mergeCell ref="Z50:AC50"/>
    <mergeCell ref="K49:M49"/>
    <mergeCell ref="O49:R49"/>
    <mergeCell ref="AE50:AF50"/>
    <mergeCell ref="K48:M48"/>
    <mergeCell ref="G31:I31"/>
    <mergeCell ref="G32:I32"/>
    <mergeCell ref="K29:M29"/>
    <mergeCell ref="K50:M50"/>
    <mergeCell ref="O50:R50"/>
    <mergeCell ref="O34:R34"/>
    <mergeCell ref="O33:R33"/>
    <mergeCell ref="O32:R32"/>
    <mergeCell ref="G44:G45"/>
    <mergeCell ref="B2:Z2"/>
    <mergeCell ref="S4:AB4"/>
    <mergeCell ref="D11:AJ11"/>
    <mergeCell ref="D13:AI13"/>
    <mergeCell ref="D17:AJ17"/>
    <mergeCell ref="O48:R48"/>
    <mergeCell ref="K27:N28"/>
    <mergeCell ref="G35:I35"/>
    <mergeCell ref="B29:E33"/>
    <mergeCell ref="B34:E38"/>
    <mergeCell ref="B27:F28"/>
    <mergeCell ref="G27:J28"/>
    <mergeCell ref="AO44:AO45"/>
    <mergeCell ref="AP44:AP45"/>
    <mergeCell ref="AM43:AP43"/>
    <mergeCell ref="AL43:AL45"/>
    <mergeCell ref="B44:F45"/>
    <mergeCell ref="K30:M30"/>
    <mergeCell ref="G29:I29"/>
    <mergeCell ref="T32:W32"/>
    <mergeCell ref="G30:I30"/>
    <mergeCell ref="K31:M31"/>
    <mergeCell ref="K32:M32"/>
    <mergeCell ref="G36:I36"/>
    <mergeCell ref="G37:I37"/>
    <mergeCell ref="G33:I33"/>
    <mergeCell ref="G34:I34"/>
    <mergeCell ref="W46:X46"/>
    <mergeCell ref="AM44:AM45"/>
    <mergeCell ref="AN44:AN45"/>
    <mergeCell ref="B46:E50"/>
    <mergeCell ref="AF15:AH15"/>
    <mergeCell ref="T27:X27"/>
    <mergeCell ref="T28:X28"/>
    <mergeCell ref="B21:G21"/>
    <mergeCell ref="B22:G22"/>
    <mergeCell ref="K46:M46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2019-02-07T04:31:21Z</dcterms:modified>
  <cp:category/>
  <cp:version/>
  <cp:contentType/>
  <cp:contentStatus/>
</cp:coreProperties>
</file>