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高齢福祉支援係\F03介護保険\03関係会議\R6\01.審議会\03.3月開催\60.会議資料\"/>
    </mc:Choice>
  </mc:AlternateContent>
  <bookViews>
    <workbookView xWindow="-120" yWindow="-120" windowWidth="20730" windowHeight="11160" tabRatio="853"/>
  </bookViews>
  <sheets>
    <sheet name="全市 　正式資料" sheetId="10" r:id="rId1"/>
  </sheets>
  <definedNames>
    <definedName name="_xlnm.Print_Area" localSheetId="0">'全市 　正式資料'!$A$1:$N$164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2" i="10" l="1"/>
  <c r="K162" i="10"/>
  <c r="I162" i="10"/>
  <c r="G162" i="10"/>
  <c r="E162" i="10"/>
  <c r="C162" i="10"/>
  <c r="K154" i="10"/>
  <c r="I154" i="10"/>
  <c r="G154" i="10"/>
  <c r="E154" i="10"/>
  <c r="C154" i="10"/>
  <c r="F114" i="10"/>
  <c r="N120" i="10" l="1"/>
  <c r="M103" i="10" l="1"/>
  <c r="N102" i="10"/>
  <c r="N101" i="10"/>
  <c r="N100" i="10"/>
  <c r="N103" i="10" s="1"/>
  <c r="L102" i="10"/>
  <c r="L101" i="10"/>
  <c r="L100" i="10"/>
  <c r="J102" i="10"/>
  <c r="J101" i="10"/>
  <c r="J100" i="10"/>
  <c r="H102" i="10"/>
  <c r="H101" i="10"/>
  <c r="H100" i="10"/>
  <c r="F102" i="10"/>
  <c r="F101" i="10"/>
  <c r="F100" i="10"/>
  <c r="D102" i="10"/>
  <c r="D101" i="10"/>
  <c r="D100" i="10"/>
  <c r="C103" i="10"/>
  <c r="G75" i="10"/>
  <c r="I49" i="10"/>
  <c r="E49" i="10"/>
  <c r="D103" i="10" l="1"/>
  <c r="I50" i="10" l="1"/>
  <c r="J48" i="10" s="1"/>
  <c r="J49" i="10" l="1"/>
  <c r="J45" i="10"/>
  <c r="J47" i="10"/>
  <c r="J46" i="10"/>
  <c r="J44" i="10"/>
  <c r="I94" i="10"/>
  <c r="I33" i="10"/>
  <c r="O81" i="10" l="1"/>
  <c r="J50" i="10"/>
  <c r="P10" i="10" l="1"/>
  <c r="I73" i="10" l="1"/>
  <c r="F143" i="10"/>
  <c r="F142" i="10"/>
  <c r="F141" i="10"/>
  <c r="F138" i="10"/>
  <c r="C143" i="10"/>
  <c r="C141" i="10"/>
  <c r="C140" i="10"/>
  <c r="C139" i="10"/>
  <c r="C138" i="10"/>
  <c r="H121" i="10"/>
  <c r="I143" i="10"/>
  <c r="K121" i="10"/>
  <c r="J121" i="10"/>
  <c r="I121" i="10"/>
  <c r="N121" i="10"/>
  <c r="M121" i="10"/>
  <c r="F121" i="10"/>
  <c r="E121" i="10"/>
  <c r="C121" i="10"/>
  <c r="C142" i="10"/>
  <c r="C131" i="10"/>
  <c r="F131" i="10"/>
  <c r="C132" i="10"/>
  <c r="F132" i="10"/>
  <c r="C133" i="10"/>
  <c r="F133" i="10"/>
  <c r="I133" i="10"/>
  <c r="C128" i="10"/>
  <c r="B64" i="10"/>
  <c r="B27" i="10"/>
  <c r="F128" i="10"/>
  <c r="F129" i="10"/>
  <c r="F130" i="10"/>
  <c r="C129" i="10"/>
  <c r="C130" i="10"/>
  <c r="I134" i="10"/>
  <c r="F134" i="10"/>
  <c r="I127" i="10"/>
  <c r="I137" i="10" s="1"/>
  <c r="F127" i="10"/>
  <c r="F137" i="10" s="1"/>
  <c r="C127" i="10"/>
  <c r="C137" i="10" s="1"/>
  <c r="J113" i="10"/>
  <c r="I113" i="10"/>
  <c r="H113" i="10"/>
  <c r="G113" i="10"/>
  <c r="F113" i="10"/>
  <c r="E113" i="10"/>
  <c r="D113" i="10"/>
  <c r="C113" i="10"/>
  <c r="O124" i="10"/>
  <c r="P124" i="10"/>
  <c r="O163" i="10"/>
  <c r="C27" i="10"/>
  <c r="O27" i="10" s="1"/>
  <c r="C64" i="10"/>
  <c r="G64" i="10"/>
  <c r="I64" i="10"/>
  <c r="K64" i="10"/>
  <c r="M64" i="10"/>
  <c r="C134" i="10"/>
  <c r="K27" i="10"/>
  <c r="M27" i="10"/>
  <c r="E27" i="10"/>
  <c r="G27" i="10"/>
  <c r="I27" i="10"/>
  <c r="F140" i="10"/>
  <c r="O84" i="10"/>
  <c r="F139" i="10"/>
  <c r="D121" i="10"/>
  <c r="F115" i="10"/>
  <c r="I141" i="10"/>
  <c r="I138" i="10" l="1"/>
  <c r="J123" i="10"/>
  <c r="D115" i="10"/>
  <c r="M83" i="10"/>
  <c r="G121" i="10"/>
  <c r="O121" i="10" s="1"/>
  <c r="O80" i="10"/>
  <c r="O26" i="10"/>
  <c r="P28" i="10" s="1"/>
  <c r="C83" i="10"/>
  <c r="R49" i="10"/>
  <c r="R47" i="10"/>
  <c r="C95" i="10"/>
  <c r="F123" i="10"/>
  <c r="J115" i="10"/>
  <c r="E83" i="10"/>
  <c r="G123" i="10"/>
  <c r="I140" i="10"/>
  <c r="F144" i="10"/>
  <c r="I115" i="10"/>
  <c r="R44" i="10"/>
  <c r="M123" i="10"/>
  <c r="C38" i="10"/>
  <c r="D37" i="10" s="1"/>
  <c r="C144" i="10"/>
  <c r="E115" i="10"/>
  <c r="E75" i="10"/>
  <c r="I95" i="10"/>
  <c r="E95" i="10"/>
  <c r="P122" i="10"/>
  <c r="C115" i="10"/>
  <c r="L121" i="10"/>
  <c r="P121" i="10" s="1"/>
  <c r="L123" i="10"/>
  <c r="G115" i="10"/>
  <c r="I75" i="10"/>
  <c r="C75" i="10"/>
  <c r="K103" i="10"/>
  <c r="O79" i="10"/>
  <c r="K75" i="10"/>
  <c r="I83" i="10"/>
  <c r="K83" i="10"/>
  <c r="H115" i="10"/>
  <c r="G95" i="10"/>
  <c r="O161" i="10"/>
  <c r="I142" i="10"/>
  <c r="G38" i="10" l="1"/>
  <c r="H34" i="10" s="1"/>
  <c r="E50" i="10"/>
  <c r="G50" i="10"/>
  <c r="H48" i="10" s="1"/>
  <c r="K123" i="10"/>
  <c r="O100" i="10"/>
  <c r="O159" i="10"/>
  <c r="O160" i="10"/>
  <c r="O63" i="10"/>
  <c r="O101" i="10"/>
  <c r="O82" i="10"/>
  <c r="E103" i="10"/>
  <c r="O102" i="10"/>
  <c r="I103" i="10"/>
  <c r="H123" i="10"/>
  <c r="K115" i="10"/>
  <c r="K95" i="10"/>
  <c r="C123" i="10"/>
  <c r="K113" i="10"/>
  <c r="G83" i="10"/>
  <c r="O83" i="10" s="1"/>
  <c r="G103" i="10"/>
  <c r="N123" i="10"/>
  <c r="R50" i="10"/>
  <c r="L113" i="10"/>
  <c r="I123" i="10"/>
  <c r="I139" i="10"/>
  <c r="I144" i="10" s="1"/>
  <c r="E38" i="10"/>
  <c r="F34" i="10" s="1"/>
  <c r="D33" i="10"/>
  <c r="D35" i="10"/>
  <c r="D36" i="10"/>
  <c r="D34" i="10"/>
  <c r="D123" i="10"/>
  <c r="I38" i="10"/>
  <c r="J33" i="10" s="1"/>
  <c r="R42" i="10"/>
  <c r="R46" i="10"/>
  <c r="E64" i="10"/>
  <c r="O64" i="10" s="1"/>
  <c r="F45" i="10" l="1"/>
  <c r="F48" i="10"/>
  <c r="F44" i="10"/>
  <c r="H37" i="10"/>
  <c r="H33" i="10"/>
  <c r="H36" i="10"/>
  <c r="H35" i="10"/>
  <c r="H47" i="10"/>
  <c r="H46" i="10"/>
  <c r="H45" i="10"/>
  <c r="H44" i="10"/>
  <c r="K50" i="10"/>
  <c r="L48" i="10" s="1"/>
  <c r="O120" i="10"/>
  <c r="F47" i="10"/>
  <c r="H49" i="10"/>
  <c r="F46" i="10"/>
  <c r="C50" i="10"/>
  <c r="F49" i="10"/>
  <c r="D95" i="10"/>
  <c r="P123" i="10"/>
  <c r="F95" i="10"/>
  <c r="O103" i="10"/>
  <c r="O162" i="10"/>
  <c r="H95" i="10"/>
  <c r="P120" i="10"/>
  <c r="J103" i="10"/>
  <c r="F103" i="10"/>
  <c r="F37" i="10"/>
  <c r="L115" i="10"/>
  <c r="J95" i="10"/>
  <c r="J36" i="10"/>
  <c r="J37" i="10"/>
  <c r="J34" i="10"/>
  <c r="J35" i="10"/>
  <c r="O122" i="10"/>
  <c r="E123" i="10"/>
  <c r="O123" i="10" s="1"/>
  <c r="K38" i="10"/>
  <c r="L35" i="10" s="1"/>
  <c r="R45" i="10"/>
  <c r="F35" i="10"/>
  <c r="F33" i="10"/>
  <c r="F36" i="10"/>
  <c r="H38" i="10"/>
  <c r="D38" i="10"/>
  <c r="H50" i="10" l="1"/>
  <c r="D49" i="10"/>
  <c r="D48" i="10"/>
  <c r="F50" i="10"/>
  <c r="L45" i="10"/>
  <c r="L44" i="10"/>
  <c r="L47" i="10"/>
  <c r="L49" i="10"/>
  <c r="D44" i="10"/>
  <c r="D47" i="10"/>
  <c r="D45" i="10"/>
  <c r="D46" i="10"/>
  <c r="L46" i="10"/>
  <c r="H103" i="10"/>
  <c r="L33" i="10"/>
  <c r="L103" i="10"/>
  <c r="J38" i="10"/>
  <c r="R52" i="10"/>
  <c r="S45" i="10" s="1"/>
  <c r="L34" i="10"/>
  <c r="L36" i="10"/>
  <c r="L37" i="10"/>
  <c r="L95" i="10"/>
  <c r="F38" i="10"/>
  <c r="L50" i="10" l="1"/>
  <c r="D50" i="10"/>
  <c r="L38" i="10"/>
  <c r="S47" i="10"/>
  <c r="S44" i="10"/>
  <c r="S49" i="10"/>
  <c r="S50" i="10"/>
  <c r="S46" i="10"/>
  <c r="S52" i="10" l="1"/>
</calcChain>
</file>

<file path=xl/sharedStrings.xml><?xml version="1.0" encoding="utf-8"?>
<sst xmlns="http://schemas.openxmlformats.org/spreadsheetml/2006/main" count="283" uniqueCount="99">
  <si>
    <t>人口(人)</t>
    <rPh sb="0" eb="2">
      <t>ジンコウ</t>
    </rPh>
    <rPh sb="3" eb="4">
      <t>ニン</t>
    </rPh>
    <phoneticPr fontId="2"/>
  </si>
  <si>
    <t>高齢者人口(人)</t>
    <rPh sb="0" eb="3">
      <t>コウレイシャ</t>
    </rPh>
    <rPh sb="3" eb="5">
      <t>ジンコウ</t>
    </rPh>
    <rPh sb="6" eb="7">
      <t>ニン</t>
    </rPh>
    <phoneticPr fontId="2"/>
  </si>
  <si>
    <t>高齢化率(%)</t>
    <rPh sb="0" eb="3">
      <t>コウレイカ</t>
    </rPh>
    <rPh sb="3" eb="4">
      <t>リツ</t>
    </rPh>
    <phoneticPr fontId="2"/>
  </si>
  <si>
    <t>認定者数(人)</t>
    <rPh sb="0" eb="2">
      <t>ニンテイ</t>
    </rPh>
    <rPh sb="2" eb="3">
      <t>シャ</t>
    </rPh>
    <rPh sb="3" eb="4">
      <t>スウ</t>
    </rPh>
    <phoneticPr fontId="2"/>
  </si>
  <si>
    <t>2号を除く認定者数(人)</t>
    <rPh sb="1" eb="2">
      <t>ゴウ</t>
    </rPh>
    <rPh sb="3" eb="4">
      <t>ノゾ</t>
    </rPh>
    <phoneticPr fontId="1"/>
  </si>
  <si>
    <t>2号を除く認定率(%)</t>
    <rPh sb="5" eb="7">
      <t>ニンテイ</t>
    </rPh>
    <rPh sb="7" eb="8">
      <t>リツ</t>
    </rPh>
    <phoneticPr fontId="2"/>
  </si>
  <si>
    <t>２　総合相談支援業務</t>
    <rPh sb="2" eb="4">
      <t>ソウゴウ</t>
    </rPh>
    <rPh sb="4" eb="6">
      <t>ソウダン</t>
    </rPh>
    <rPh sb="6" eb="8">
      <t>シエン</t>
    </rPh>
    <rPh sb="8" eb="10">
      <t>ギョウム</t>
    </rPh>
    <phoneticPr fontId="1"/>
  </si>
  <si>
    <t>①　相談件数</t>
    <rPh sb="2" eb="4">
      <t>ソウダン</t>
    </rPh>
    <rPh sb="4" eb="6">
      <t>ケンスウ</t>
    </rPh>
    <phoneticPr fontId="1"/>
  </si>
  <si>
    <t>相談延件数(件)</t>
    <rPh sb="0" eb="2">
      <t>ソウダン</t>
    </rPh>
    <rPh sb="2" eb="3">
      <t>エン</t>
    </rPh>
    <rPh sb="3" eb="5">
      <t>ケンスウ</t>
    </rPh>
    <rPh sb="6" eb="7">
      <t>ケン</t>
    </rPh>
    <phoneticPr fontId="1"/>
  </si>
  <si>
    <t>三田・三輪南</t>
    <rPh sb="0" eb="2">
      <t>サンダ</t>
    </rPh>
    <rPh sb="3" eb="5">
      <t>ミワ</t>
    </rPh>
    <rPh sb="5" eb="6">
      <t>ミナミ</t>
    </rPh>
    <phoneticPr fontId="1"/>
  </si>
  <si>
    <t>フラワー</t>
  </si>
  <si>
    <t>ウッディ・
カルチャー</t>
  </si>
  <si>
    <t>本人・家族</t>
  </si>
  <si>
    <t>民生委員・児童委員</t>
  </si>
  <si>
    <t>医療</t>
  </si>
  <si>
    <t>その他</t>
  </si>
  <si>
    <t>計</t>
  </si>
  <si>
    <t>介護支援専門員（ケアマネジャー）</t>
  </si>
  <si>
    <t>相談実件数(件)</t>
    <rPh sb="0" eb="2">
      <t>ソウダン</t>
    </rPh>
    <rPh sb="2" eb="3">
      <t>ジツ</t>
    </rPh>
    <rPh sb="3" eb="5">
      <t>ケンスウ</t>
    </rPh>
    <rPh sb="6" eb="7">
      <t>ケン</t>
    </rPh>
    <phoneticPr fontId="1"/>
  </si>
  <si>
    <t>件数</t>
    <rPh sb="0" eb="2">
      <t>ケンスウ</t>
    </rPh>
    <phoneticPr fontId="1"/>
  </si>
  <si>
    <t>％</t>
  </si>
  <si>
    <t>介護保険制度</t>
  </si>
  <si>
    <t>医療・疾患・投薬</t>
  </si>
  <si>
    <t>介護</t>
  </si>
  <si>
    <t>認知症</t>
  </si>
  <si>
    <t>訪問延件数(件)</t>
    <rPh sb="0" eb="2">
      <t>ホウモン</t>
    </rPh>
    <rPh sb="2" eb="3">
      <t>エン</t>
    </rPh>
    <rPh sb="3" eb="5">
      <t>ケンスウ</t>
    </rPh>
    <rPh sb="6" eb="7">
      <t>ケン</t>
    </rPh>
    <phoneticPr fontId="1"/>
  </si>
  <si>
    <t>１）相談業務</t>
    <rPh sb="2" eb="4">
      <t>ソウダン</t>
    </rPh>
    <rPh sb="4" eb="6">
      <t>ギョウム</t>
    </rPh>
    <phoneticPr fontId="1"/>
  </si>
  <si>
    <t>２）訪問業務</t>
    <rPh sb="2" eb="4">
      <t>ホウモン</t>
    </rPh>
    <rPh sb="4" eb="6">
      <t>ギョウム</t>
    </rPh>
    <phoneticPr fontId="1"/>
  </si>
  <si>
    <t>①　訪問件数</t>
    <rPh sb="2" eb="4">
      <t>ホウモン</t>
    </rPh>
    <rPh sb="4" eb="6">
      <t>ケンスウ</t>
    </rPh>
    <phoneticPr fontId="1"/>
  </si>
  <si>
    <t>３）地域包括支援ネットワーク構築</t>
    <rPh sb="2" eb="4">
      <t>チイキ</t>
    </rPh>
    <rPh sb="4" eb="6">
      <t>ホウカツ</t>
    </rPh>
    <rPh sb="6" eb="8">
      <t>シエン</t>
    </rPh>
    <rPh sb="14" eb="16">
      <t>コウチク</t>
    </rPh>
    <phoneticPr fontId="1"/>
  </si>
  <si>
    <t>ふれあい活動推進協議会</t>
    <rPh sb="4" eb="6">
      <t>カツドウ</t>
    </rPh>
    <rPh sb="6" eb="8">
      <t>スイシン</t>
    </rPh>
    <rPh sb="8" eb="11">
      <t>キョウギカイ</t>
    </rPh>
    <phoneticPr fontId="1"/>
  </si>
  <si>
    <t>民生委員・児童委員協議会</t>
    <rPh sb="0" eb="2">
      <t>ミンセイ</t>
    </rPh>
    <rPh sb="2" eb="4">
      <t>イイン</t>
    </rPh>
    <rPh sb="5" eb="7">
      <t>ジドウ</t>
    </rPh>
    <rPh sb="7" eb="9">
      <t>イイン</t>
    </rPh>
    <rPh sb="9" eb="12">
      <t>キョウギカイ</t>
    </rPh>
    <phoneticPr fontId="1"/>
  </si>
  <si>
    <t>その他地域事業</t>
    <rPh sb="2" eb="3">
      <t>タ</t>
    </rPh>
    <rPh sb="3" eb="5">
      <t>チイキ</t>
    </rPh>
    <rPh sb="5" eb="7">
      <t>ジギョウ</t>
    </rPh>
    <phoneticPr fontId="1"/>
  </si>
  <si>
    <t>【　総合相談　・地域包括支援ネットワーク構築　・　実態把握　】</t>
    <rPh sb="2" eb="4">
      <t>ソウゴウ</t>
    </rPh>
    <rPh sb="4" eb="6">
      <t>ソウダン</t>
    </rPh>
    <rPh sb="8" eb="10">
      <t>チイキ</t>
    </rPh>
    <rPh sb="10" eb="12">
      <t>ホウカツ</t>
    </rPh>
    <rPh sb="12" eb="14">
      <t>シエン</t>
    </rPh>
    <rPh sb="20" eb="22">
      <t>コウチク</t>
    </rPh>
    <rPh sb="25" eb="27">
      <t>ジッタイ</t>
    </rPh>
    <rPh sb="27" eb="29">
      <t>ハアク</t>
    </rPh>
    <phoneticPr fontId="1"/>
  </si>
  <si>
    <t>①権利擁護に関する相談延件数(総合相談からの再掲)</t>
    <rPh sb="1" eb="3">
      <t>ケンリ</t>
    </rPh>
    <rPh sb="3" eb="5">
      <t>ヨウゴ</t>
    </rPh>
    <rPh sb="6" eb="7">
      <t>カン</t>
    </rPh>
    <rPh sb="9" eb="11">
      <t>ソウダン</t>
    </rPh>
    <rPh sb="11" eb="12">
      <t>ノベ</t>
    </rPh>
    <rPh sb="12" eb="14">
      <t>ケンスウ</t>
    </rPh>
    <rPh sb="15" eb="17">
      <t>ソウゴウ</t>
    </rPh>
    <rPh sb="17" eb="19">
      <t>ソウダン</t>
    </rPh>
    <rPh sb="22" eb="24">
      <t>サイケイ</t>
    </rPh>
    <phoneticPr fontId="1"/>
  </si>
  <si>
    <t>計</t>
    <rPh sb="0" eb="1">
      <t>ケイ</t>
    </rPh>
    <phoneticPr fontId="1"/>
  </si>
  <si>
    <t>３　権利擁護業務</t>
    <rPh sb="2" eb="4">
      <t>ケンリ</t>
    </rPh>
    <rPh sb="4" eb="6">
      <t>ヨウゴ</t>
    </rPh>
    <rPh sb="6" eb="8">
      <t>ギョウム</t>
    </rPh>
    <phoneticPr fontId="1"/>
  </si>
  <si>
    <t>利用人数</t>
    <rPh sb="0" eb="2">
      <t>リヨウ</t>
    </rPh>
    <rPh sb="2" eb="4">
      <t>ニンズウ</t>
    </rPh>
    <phoneticPr fontId="1"/>
  </si>
  <si>
    <t>開催回数</t>
    <rPh sb="0" eb="2">
      <t>カイサイ</t>
    </rPh>
    <rPh sb="2" eb="4">
      <t>カイスウ</t>
    </rPh>
    <phoneticPr fontId="1"/>
  </si>
  <si>
    <t>老人クラブ健康教室</t>
    <rPh sb="0" eb="2">
      <t>ロウジン</t>
    </rPh>
    <rPh sb="5" eb="7">
      <t>ケンコウ</t>
    </rPh>
    <rPh sb="7" eb="9">
      <t>キョウシツ</t>
    </rPh>
    <phoneticPr fontId="1"/>
  </si>
  <si>
    <t>圏域別地域ケア会議</t>
    <rPh sb="0" eb="2">
      <t>ケンイキ</t>
    </rPh>
    <rPh sb="2" eb="3">
      <t>ベツ</t>
    </rPh>
    <rPh sb="3" eb="5">
      <t>チイキ</t>
    </rPh>
    <rPh sb="7" eb="9">
      <t>カイギ</t>
    </rPh>
    <phoneticPr fontId="1"/>
  </si>
  <si>
    <t>③　相談者(相談経路)別延件数</t>
    <rPh sb="2" eb="5">
      <t>ソウダンシャ</t>
    </rPh>
    <rPh sb="6" eb="8">
      <t>ソウダン</t>
    </rPh>
    <rPh sb="8" eb="10">
      <t>ケイロ</t>
    </rPh>
    <rPh sb="11" eb="12">
      <t>ベツ</t>
    </rPh>
    <rPh sb="12" eb="13">
      <t>ノベ</t>
    </rPh>
    <rPh sb="13" eb="15">
      <t>ケンスウ</t>
    </rPh>
    <phoneticPr fontId="1"/>
  </si>
  <si>
    <t>④　相談内容別延件数(重複あり)</t>
    <rPh sb="2" eb="4">
      <t>ソウダン</t>
    </rPh>
    <rPh sb="4" eb="6">
      <t>ナイヨウ</t>
    </rPh>
    <rPh sb="6" eb="7">
      <t>ベツ</t>
    </rPh>
    <rPh sb="7" eb="8">
      <t>ノベ</t>
    </rPh>
    <rPh sb="8" eb="10">
      <t>ケンスウ</t>
    </rPh>
    <rPh sb="11" eb="13">
      <t>ジュウフク</t>
    </rPh>
    <phoneticPr fontId="1"/>
  </si>
  <si>
    <t>圏域別ケア会議※</t>
    <rPh sb="0" eb="2">
      <t>ケンイキ</t>
    </rPh>
    <rPh sb="2" eb="3">
      <t>ベツ</t>
    </rPh>
    <rPh sb="5" eb="7">
      <t>カイギ</t>
    </rPh>
    <phoneticPr fontId="1"/>
  </si>
  <si>
    <t>※地域保健福祉活動等状況より再掲</t>
    <rPh sb="10" eb="12">
      <t>ジョウキョウ</t>
    </rPh>
    <rPh sb="14" eb="16">
      <t>サイケイ</t>
    </rPh>
    <phoneticPr fontId="1"/>
  </si>
  <si>
    <t>５　包括的・継続的ケアマネジメント事業業務　</t>
    <rPh sb="2" eb="5">
      <t>ホウカツテキ</t>
    </rPh>
    <rPh sb="6" eb="8">
      <t>ケイゾク</t>
    </rPh>
    <rPh sb="8" eb="9">
      <t>テキ</t>
    </rPh>
    <rPh sb="17" eb="19">
      <t>ジギョウ</t>
    </rPh>
    <rPh sb="19" eb="21">
      <t>ギョウム</t>
    </rPh>
    <phoneticPr fontId="1"/>
  </si>
  <si>
    <t>①地域保健福祉活動等状況(出務回数)</t>
    <rPh sb="1" eb="3">
      <t>チイキ</t>
    </rPh>
    <rPh sb="3" eb="5">
      <t>ホケン</t>
    </rPh>
    <rPh sb="5" eb="7">
      <t>フクシ</t>
    </rPh>
    <rPh sb="7" eb="9">
      <t>カツドウ</t>
    </rPh>
    <rPh sb="9" eb="10">
      <t>トウ</t>
    </rPh>
    <rPh sb="10" eb="12">
      <t>ジョウキョウ</t>
    </rPh>
    <rPh sb="13" eb="15">
      <t>シュツム</t>
    </rPh>
    <rPh sb="15" eb="17">
      <t>カイスウ</t>
    </rPh>
    <phoneticPr fontId="1"/>
  </si>
  <si>
    <t>①地域ケア会議等実施状況(出務回数)</t>
    <rPh sb="1" eb="3">
      <t>チイキ</t>
    </rPh>
    <rPh sb="5" eb="7">
      <t>カイギ</t>
    </rPh>
    <rPh sb="7" eb="8">
      <t>トウ</t>
    </rPh>
    <rPh sb="8" eb="10">
      <t>ジッシ</t>
    </rPh>
    <rPh sb="10" eb="12">
      <t>ジョウキョウ</t>
    </rPh>
    <rPh sb="13" eb="15">
      <t>シュツム</t>
    </rPh>
    <phoneticPr fontId="1"/>
  </si>
  <si>
    <t>平成２７年度</t>
    <rPh sb="0" eb="2">
      <t>ヘイセイ</t>
    </rPh>
    <rPh sb="4" eb="6">
      <t>ネンド</t>
    </rPh>
    <phoneticPr fontId="1"/>
  </si>
  <si>
    <t>その他</t>
  </si>
  <si>
    <t>その他</t>
    <rPh sb="2" eb="3">
      <t>ホカ</t>
    </rPh>
    <phoneticPr fontId="1"/>
  </si>
  <si>
    <t>合計</t>
    <rPh sb="0" eb="2">
      <t>ゴウケイ</t>
    </rPh>
    <phoneticPr fontId="7"/>
  </si>
  <si>
    <t>高齢者虐待に関する相談</t>
    <rPh sb="6" eb="7">
      <t>カン</t>
    </rPh>
    <rPh sb="9" eb="11">
      <t>ソウダン</t>
    </rPh>
    <phoneticPr fontId="7"/>
  </si>
  <si>
    <t>成年後見制度に関する相談</t>
    <rPh sb="7" eb="8">
      <t>カン</t>
    </rPh>
    <rPh sb="10" eb="12">
      <t>ソウダン</t>
    </rPh>
    <phoneticPr fontId="7"/>
  </si>
  <si>
    <t>その他権利擁護に関する相談</t>
    <rPh sb="8" eb="9">
      <t>カン</t>
    </rPh>
    <rPh sb="11" eb="13">
      <t>ソウダン</t>
    </rPh>
    <phoneticPr fontId="7"/>
  </si>
  <si>
    <t>藍</t>
    <rPh sb="0" eb="1">
      <t>アイ</t>
    </rPh>
    <phoneticPr fontId="9"/>
  </si>
  <si>
    <t>計</t>
    <rPh sb="0" eb="1">
      <t>ケイ</t>
    </rPh>
    <phoneticPr fontId="9"/>
  </si>
  <si>
    <t>三田・三輪南</t>
    <rPh sb="0" eb="2">
      <t>サンダ</t>
    </rPh>
    <rPh sb="3" eb="5">
      <t>ミワ</t>
    </rPh>
    <rPh sb="5" eb="6">
      <t>ミナミ</t>
    </rPh>
    <phoneticPr fontId="9"/>
  </si>
  <si>
    <t>フラワー</t>
  </si>
  <si>
    <t>ウッディ・カルチャー</t>
  </si>
  <si>
    <t>三輪北・小野・高平</t>
    <rPh sb="0" eb="2">
      <t>ミワ</t>
    </rPh>
    <rPh sb="2" eb="3">
      <t>キタ</t>
    </rPh>
    <rPh sb="4" eb="6">
      <t>オノ</t>
    </rPh>
    <rPh sb="7" eb="9">
      <t>タカヒラ</t>
    </rPh>
    <phoneticPr fontId="9"/>
  </si>
  <si>
    <t>広野・本庄</t>
    <rPh sb="0" eb="2">
      <t>ヒロノ</t>
    </rPh>
    <rPh sb="3" eb="5">
      <t>ホンジョウ</t>
    </rPh>
    <phoneticPr fontId="9"/>
  </si>
  <si>
    <t>４　介護予防事業業</t>
    <rPh sb="2" eb="4">
      <t>カイゴ</t>
    </rPh>
    <rPh sb="4" eb="6">
      <t>ヨボウ</t>
    </rPh>
    <rPh sb="6" eb="8">
      <t>ジギョウ</t>
    </rPh>
    <rPh sb="8" eb="9">
      <t>ギョウ</t>
    </rPh>
    <phoneticPr fontId="1"/>
  </si>
  <si>
    <t>【介護予防教室等の開催】</t>
    <rPh sb="1" eb="3">
      <t>カイゴ</t>
    </rPh>
    <rPh sb="3" eb="5">
      <t>ヨボウ</t>
    </rPh>
    <rPh sb="5" eb="7">
      <t>キョウシツ</t>
    </rPh>
    <rPh sb="7" eb="8">
      <t>トウ</t>
    </rPh>
    <rPh sb="9" eb="11">
      <t>カイサイ</t>
    </rPh>
    <phoneticPr fontId="1"/>
  </si>
  <si>
    <t>事業対象者認定数</t>
    <rPh sb="0" eb="2">
      <t>ジギョウ</t>
    </rPh>
    <rPh sb="2" eb="5">
      <t>タイショウシャ</t>
    </rPh>
    <rPh sb="5" eb="7">
      <t>ニンテイ</t>
    </rPh>
    <rPh sb="7" eb="8">
      <t>スウ</t>
    </rPh>
    <phoneticPr fontId="9"/>
  </si>
  <si>
    <t>④地域介護予防活動支援事業（いきいき百歳体操の啓発・取り組みの支援等）</t>
    <rPh sb="1" eb="3">
      <t>チイキ</t>
    </rPh>
    <rPh sb="3" eb="5">
      <t>カイゴ</t>
    </rPh>
    <rPh sb="5" eb="7">
      <t>ヨボウ</t>
    </rPh>
    <rPh sb="7" eb="9">
      <t>カツドウ</t>
    </rPh>
    <rPh sb="9" eb="11">
      <t>シエン</t>
    </rPh>
    <rPh sb="11" eb="13">
      <t>ジギョウ</t>
    </rPh>
    <rPh sb="18" eb="20">
      <t>ヒャクサイ</t>
    </rPh>
    <rPh sb="20" eb="22">
      <t>タイソウ</t>
    </rPh>
    <rPh sb="23" eb="25">
      <t>ケイハツ</t>
    </rPh>
    <rPh sb="26" eb="27">
      <t>ト</t>
    </rPh>
    <rPh sb="28" eb="29">
      <t>ク</t>
    </rPh>
    <rPh sb="31" eb="33">
      <t>シエン</t>
    </rPh>
    <rPh sb="33" eb="34">
      <t>トウ</t>
    </rPh>
    <phoneticPr fontId="7"/>
  </si>
  <si>
    <t>生活全般</t>
    <rPh sb="0" eb="2">
      <t>セイカツ</t>
    </rPh>
    <rPh sb="2" eb="4">
      <t>ゼンパン</t>
    </rPh>
    <phoneticPr fontId="1"/>
  </si>
  <si>
    <t>地域の通いの場での講話等</t>
    <rPh sb="0" eb="2">
      <t>チイキ</t>
    </rPh>
    <rPh sb="3" eb="4">
      <t>カヨ</t>
    </rPh>
    <rPh sb="6" eb="7">
      <t>バ</t>
    </rPh>
    <rPh sb="9" eb="11">
      <t>コウワ</t>
    </rPh>
    <rPh sb="11" eb="12">
      <t>トウ</t>
    </rPh>
    <phoneticPr fontId="1"/>
  </si>
  <si>
    <t>いきいき百歳体操支援</t>
    <rPh sb="4" eb="6">
      <t>ヒャクサイ</t>
    </rPh>
    <rPh sb="6" eb="8">
      <t>タイソウ</t>
    </rPh>
    <rPh sb="8" eb="10">
      <t>シエン</t>
    </rPh>
    <phoneticPr fontId="1"/>
  </si>
  <si>
    <t>③介護予防・日常生活支援総合事業の緩和型サービス利用支援（チェックリスト実施）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rPh sb="17" eb="19">
      <t>カンワ</t>
    </rPh>
    <rPh sb="19" eb="20">
      <t>ガタ</t>
    </rPh>
    <rPh sb="24" eb="26">
      <t>リヨウ</t>
    </rPh>
    <rPh sb="26" eb="28">
      <t>シエン</t>
    </rPh>
    <rPh sb="36" eb="38">
      <t>ジッシ</t>
    </rPh>
    <phoneticPr fontId="1"/>
  </si>
  <si>
    <t>通いの場ミニタリング</t>
    <rPh sb="0" eb="1">
      <t>カヨ</t>
    </rPh>
    <rPh sb="3" eb="4">
      <t>バ</t>
    </rPh>
    <phoneticPr fontId="1"/>
  </si>
  <si>
    <t>いきいき百歳体操支援</t>
    <phoneticPr fontId="1"/>
  </si>
  <si>
    <t>①介護予防業等実施状況</t>
    <rPh sb="1" eb="3">
      <t>カイゴ</t>
    </rPh>
    <rPh sb="3" eb="5">
      <t>ヨボウ</t>
    </rPh>
    <rPh sb="5" eb="6">
      <t>ギョウ</t>
    </rPh>
    <rPh sb="6" eb="7">
      <t>トウ</t>
    </rPh>
    <rPh sb="7" eb="9">
      <t>ジッシ</t>
    </rPh>
    <rPh sb="9" eb="11">
      <t>ジョウキョウ</t>
    </rPh>
    <phoneticPr fontId="1"/>
  </si>
  <si>
    <t>１　高齢者の状況（各年度9月末）</t>
    <rPh sb="2" eb="5">
      <t>コウレイシャ</t>
    </rPh>
    <rPh sb="6" eb="8">
      <t>ジョウキョウ</t>
    </rPh>
    <rPh sb="9" eb="12">
      <t>カクネンド</t>
    </rPh>
    <rPh sb="13" eb="14">
      <t>ガツ</t>
    </rPh>
    <rPh sb="14" eb="15">
      <t>マツ</t>
    </rPh>
    <phoneticPr fontId="1"/>
  </si>
  <si>
    <t>【包括的･継続的ケアマネジメントの環境整備・個々の介護支援専門員へのサポート・居宅介護支援事業所の主任介護支援専門員との協力】</t>
    <rPh sb="1" eb="4">
      <t>ホウカツテキ</t>
    </rPh>
    <rPh sb="5" eb="8">
      <t>ケイゾクテキ</t>
    </rPh>
    <rPh sb="17" eb="19">
      <t>カンキョウ</t>
    </rPh>
    <rPh sb="19" eb="21">
      <t>セイビ</t>
    </rPh>
    <rPh sb="22" eb="24">
      <t>ココ</t>
    </rPh>
    <rPh sb="25" eb="27">
      <t>カイゴ</t>
    </rPh>
    <rPh sb="27" eb="29">
      <t>シエン</t>
    </rPh>
    <rPh sb="29" eb="32">
      <t>センモンイン</t>
    </rPh>
    <rPh sb="39" eb="41">
      <t>キョタク</t>
    </rPh>
    <rPh sb="41" eb="43">
      <t>カイゴ</t>
    </rPh>
    <rPh sb="43" eb="45">
      <t>シエン</t>
    </rPh>
    <rPh sb="45" eb="47">
      <t>ジギョウ</t>
    </rPh>
    <rPh sb="47" eb="48">
      <t>ショ</t>
    </rPh>
    <phoneticPr fontId="1"/>
  </si>
  <si>
    <t>三田市地域包括支援センター《地域型》運営事業　実績報告</t>
    <rPh sb="0" eb="3">
      <t>サンダシ</t>
    </rPh>
    <rPh sb="3" eb="5">
      <t>チイキ</t>
    </rPh>
    <rPh sb="5" eb="7">
      <t>ホウカツ</t>
    </rPh>
    <rPh sb="7" eb="9">
      <t>シエン</t>
    </rPh>
    <rPh sb="13" eb="18">
      <t>&lt;チイキガタ&gt;</t>
    </rPh>
    <rPh sb="18" eb="20">
      <t>ウンエイ</t>
    </rPh>
    <rPh sb="20" eb="22">
      <t>ジギョウ</t>
    </rPh>
    <rPh sb="23" eb="25">
      <t>ジッセキ</t>
    </rPh>
    <rPh sb="25" eb="27">
      <t>ホウコク</t>
    </rPh>
    <phoneticPr fontId="1"/>
  </si>
  <si>
    <t>R4</t>
    <phoneticPr fontId="1"/>
  </si>
  <si>
    <t>R5</t>
    <phoneticPr fontId="1"/>
  </si>
  <si>
    <t>1月末</t>
    <rPh sb="1" eb="2">
      <t>ガツ</t>
    </rPh>
    <rPh sb="2" eb="3">
      <t>マツ</t>
    </rPh>
    <phoneticPr fontId="1"/>
  </si>
  <si>
    <t>年度末</t>
    <rPh sb="0" eb="2">
      <t>ネンド</t>
    </rPh>
    <rPh sb="2" eb="3">
      <t>マツ</t>
    </rPh>
    <phoneticPr fontId="1"/>
  </si>
  <si>
    <t>１月末</t>
    <rPh sb="1" eb="2">
      <t>ガツ</t>
    </rPh>
    <rPh sb="2" eb="3">
      <t>マツ</t>
    </rPh>
    <phoneticPr fontId="1"/>
  </si>
  <si>
    <t>②　令和6年度圏域別相談延件数（１月末）</t>
    <rPh sb="17" eb="18">
      <t>ガツ</t>
    </rPh>
    <rPh sb="18" eb="19">
      <t>マツ</t>
    </rPh>
    <phoneticPr fontId="1"/>
  </si>
  <si>
    <t>R6</t>
    <phoneticPr fontId="1"/>
  </si>
  <si>
    <t>②　令和6年度圏域別訪問延件数（１月末）</t>
    <rPh sb="17" eb="18">
      <t>ガツ</t>
    </rPh>
    <rPh sb="18" eb="19">
      <t>マツ</t>
    </rPh>
    <phoneticPr fontId="1"/>
  </si>
  <si>
    <t>②令和6年度圏域別地域保健福祉活動等状況(出務回数)（１月末）</t>
    <rPh sb="28" eb="29">
      <t>ガツ</t>
    </rPh>
    <rPh sb="29" eb="30">
      <t>マツ</t>
    </rPh>
    <phoneticPr fontId="1"/>
  </si>
  <si>
    <t>R5</t>
  </si>
  <si>
    <t>藍</t>
  </si>
  <si>
    <t>藍</t>
    <phoneticPr fontId="1"/>
  </si>
  <si>
    <t>広野・本庄</t>
  </si>
  <si>
    <t>広野・本庄</t>
    <phoneticPr fontId="1"/>
  </si>
  <si>
    <t>三輪北・小野・高平</t>
  </si>
  <si>
    <t>三輪北・小野・高平</t>
    <phoneticPr fontId="1"/>
  </si>
  <si>
    <t>【高齢者虐待の防止及び対応・判断能力を欠く状況にある人への支援】</t>
    <rPh sb="1" eb="4">
      <t>コウレイシャ</t>
    </rPh>
    <rPh sb="4" eb="6">
      <t>ギャクタイ</t>
    </rPh>
    <rPh sb="7" eb="9">
      <t>ボウシ</t>
    </rPh>
    <rPh sb="9" eb="10">
      <t>オヨ</t>
    </rPh>
    <rPh sb="11" eb="13">
      <t>タイオウ</t>
    </rPh>
    <rPh sb="14" eb="16">
      <t>ハンダン</t>
    </rPh>
    <rPh sb="16" eb="18">
      <t>ノウリョク</t>
    </rPh>
    <rPh sb="19" eb="20">
      <t>カ</t>
    </rPh>
    <rPh sb="21" eb="23">
      <t>ジョウキョウ</t>
    </rPh>
    <rPh sb="26" eb="27">
      <t>ヒト</t>
    </rPh>
    <rPh sb="29" eb="31">
      <t>シエン</t>
    </rPh>
    <phoneticPr fontId="1"/>
  </si>
  <si>
    <t>カンファレンス</t>
    <phoneticPr fontId="1"/>
  </si>
  <si>
    <t>個別ケア会議</t>
    <rPh sb="0" eb="2">
      <t>コベツ</t>
    </rPh>
    <rPh sb="4" eb="6">
      <t>カイギ</t>
    </rPh>
    <phoneticPr fontId="1"/>
  </si>
  <si>
    <t>②令和6年度圏域別権利擁護に関する相談延件数(総合相談の再掲)</t>
    <phoneticPr fontId="1"/>
  </si>
  <si>
    <t>②令和6年度圏域別介護予防事業実施状況</t>
    <phoneticPr fontId="1"/>
  </si>
  <si>
    <t>②令和6年度圏域別　地域ケア会議等実施状況(出務回数)</t>
    <phoneticPr fontId="1"/>
  </si>
  <si>
    <t>相談延件数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</si>
</sst>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%"/>
    <numFmt numFmtId="178" formatCode="0&quot;人&quot;"/>
    <numFmt numFmtId="179" formatCode="0&quot;回&quot;"/>
  </numFmts>
  <fonts count="33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2"/>
      <color indexed="8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1"/>
      <color indexed="8"/>
      <name val="HG丸ｺﾞｼｯｸM-PRO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HGP創英角ｺﾞｼｯｸUB"/>
      <family val="3"/>
      <charset val="128"/>
    </font>
    <font>
      <sz val="16"/>
      <color indexed="8"/>
      <name val="HGP創英角ｺﾞｼｯｸUB"/>
      <family val="3"/>
      <charset val="128"/>
    </font>
    <font>
      <b/>
      <sz val="18"/>
      <color theme="3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</fonts>
  <fills count="4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</borders>
  <cellStyleXfs count="53"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36" borderId="143" applyNumberFormat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9" fontId="5" fillId="0" borderId="0" applyFill="0" applyBorder="0" applyAlignment="0" applyProtection="0">
      <alignment vertical="center"/>
    </xf>
    <xf numFmtId="0" fontId="5" fillId="4" borderId="144" applyNumberFormat="0" applyAlignment="0" applyProtection="0">
      <alignment vertical="center"/>
    </xf>
    <xf numFmtId="0" fontId="23" fillId="0" borderId="145" applyNumberFormat="0" applyFill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5" fillId="39" borderId="14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0" fontId="26" fillId="0" borderId="147" applyNumberFormat="0" applyFill="0" applyAlignment="0" applyProtection="0">
      <alignment vertical="center"/>
    </xf>
    <xf numFmtId="0" fontId="27" fillId="0" borderId="148" applyNumberFormat="0" applyFill="0" applyAlignment="0" applyProtection="0">
      <alignment vertical="center"/>
    </xf>
    <xf numFmtId="0" fontId="27" fillId="0" borderId="149" applyNumberFormat="0" applyFill="0" applyAlignment="0" applyProtection="0">
      <alignment vertical="center"/>
    </xf>
    <xf numFmtId="0" fontId="28" fillId="0" borderId="15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151" applyNumberFormat="0" applyFill="0" applyAlignment="0" applyProtection="0">
      <alignment vertical="center"/>
    </xf>
    <xf numFmtId="0" fontId="29" fillId="39" borderId="1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" borderId="146" applyNumberFormat="0" applyAlignment="0" applyProtection="0">
      <alignment vertical="center"/>
    </xf>
    <xf numFmtId="0" fontId="5" fillId="0" borderId="0">
      <alignment vertical="center"/>
    </xf>
    <xf numFmtId="0" fontId="32" fillId="40" borderId="0" applyNumberFormat="0" applyBorder="0" applyAlignment="0" applyProtection="0">
      <alignment vertical="center"/>
    </xf>
  </cellStyleXfs>
  <cellXfs count="429"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3" borderId="5" xfId="51" applyFont="1" applyFill="1" applyBorder="1">
      <alignment vertical="center"/>
    </xf>
    <xf numFmtId="0" fontId="14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0" fontId="0" fillId="3" borderId="20" xfId="51" applyFont="1" applyFill="1" applyBorder="1">
      <alignment vertical="center"/>
    </xf>
    <xf numFmtId="0" fontId="0" fillId="3" borderId="20" xfId="0" applyFont="1" applyFill="1" applyBorder="1" applyAlignment="1">
      <alignment vertical="center"/>
    </xf>
    <xf numFmtId="0" fontId="14" fillId="3" borderId="20" xfId="0" applyFont="1" applyFill="1" applyBorder="1" applyAlignment="1">
      <alignment horizontal="justify" vertical="center" wrapText="1"/>
    </xf>
    <xf numFmtId="0" fontId="14" fillId="3" borderId="4" xfId="0" applyFont="1" applyFill="1" applyBorder="1" applyAlignment="1">
      <alignment horizontal="justify" vertical="center" wrapText="1"/>
    </xf>
    <xf numFmtId="0" fontId="6" fillId="3" borderId="20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horizontal="justify" vertical="center" wrapText="1"/>
    </xf>
    <xf numFmtId="0" fontId="6" fillId="3" borderId="21" xfId="0" applyFont="1" applyFill="1" applyBorder="1" applyAlignment="1">
      <alignment horizontal="justify" vertical="center" wrapText="1"/>
    </xf>
    <xf numFmtId="0" fontId="6" fillId="3" borderId="22" xfId="0" applyFont="1" applyFill="1" applyBorder="1" applyAlignment="1">
      <alignment vertical="center"/>
    </xf>
    <xf numFmtId="0" fontId="0" fillId="3" borderId="4" xfId="0" applyFont="1" applyFill="1" applyBorder="1" applyAlignment="1">
      <alignment vertical="center"/>
    </xf>
    <xf numFmtId="0" fontId="0" fillId="3" borderId="23" xfId="0" applyFont="1" applyFill="1" applyBorder="1" applyAlignment="1">
      <alignment vertical="center"/>
    </xf>
    <xf numFmtId="38" fontId="0" fillId="0" borderId="10" xfId="0" applyNumberFormat="1" applyFont="1" applyBorder="1" applyAlignment="1">
      <alignment vertical="center"/>
    </xf>
    <xf numFmtId="38" fontId="0" fillId="0" borderId="1" xfId="0" applyNumberFormat="1" applyFont="1" applyBorder="1" applyAlignment="1">
      <alignment vertical="center"/>
    </xf>
    <xf numFmtId="38" fontId="0" fillId="0" borderId="14" xfId="0" applyNumberFormat="1" applyFont="1" applyBorder="1" applyAlignment="1">
      <alignment vertical="center"/>
    </xf>
    <xf numFmtId="0" fontId="6" fillId="3" borderId="24" xfId="0" applyFont="1" applyFill="1" applyBorder="1" applyAlignment="1">
      <alignment horizontal="justify" vertical="center" wrapText="1"/>
    </xf>
    <xf numFmtId="177" fontId="0" fillId="0" borderId="25" xfId="34" applyNumberFormat="1" applyFont="1" applyBorder="1" applyAlignment="1">
      <alignment vertical="center"/>
    </xf>
    <xf numFmtId="177" fontId="0" fillId="0" borderId="2" xfId="34" applyNumberFormat="1" applyFont="1" applyBorder="1" applyAlignment="1">
      <alignment vertical="center"/>
    </xf>
    <xf numFmtId="177" fontId="0" fillId="0" borderId="13" xfId="34" applyNumberFormat="1" applyFont="1" applyBorder="1" applyAlignment="1">
      <alignment vertical="center"/>
    </xf>
    <xf numFmtId="38" fontId="0" fillId="0" borderId="26" xfId="40" applyFont="1" applyBorder="1" applyAlignment="1">
      <alignment vertical="center"/>
    </xf>
    <xf numFmtId="38" fontId="0" fillId="0" borderId="1" xfId="40" applyFont="1" applyBorder="1" applyAlignment="1">
      <alignment vertical="center"/>
    </xf>
    <xf numFmtId="38" fontId="0" fillId="0" borderId="14" xfId="4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3" borderId="4" xfId="51" applyFont="1" applyFill="1" applyBorder="1">
      <alignment vertical="center"/>
    </xf>
    <xf numFmtId="0" fontId="0" fillId="3" borderId="5" xfId="0" applyFont="1" applyFill="1" applyBorder="1" applyAlignment="1">
      <alignment vertical="center"/>
    </xf>
    <xf numFmtId="0" fontId="0" fillId="3" borderId="3" xfId="0" applyFont="1" applyFill="1" applyBorder="1" applyAlignment="1">
      <alignment vertical="center" wrapText="1"/>
    </xf>
    <xf numFmtId="0" fontId="0" fillId="6" borderId="16" xfId="0" applyFont="1" applyFill="1" applyBorder="1" applyAlignment="1">
      <alignment horizontal="center" vertical="center"/>
    </xf>
    <xf numFmtId="0" fontId="0" fillId="6" borderId="17" xfId="0" applyFont="1" applyFill="1" applyBorder="1" applyAlignment="1">
      <alignment horizontal="center" vertical="center"/>
    </xf>
    <xf numFmtId="0" fontId="0" fillId="6" borderId="18" xfId="0" applyFont="1" applyFill="1" applyBorder="1" applyAlignment="1">
      <alignment horizontal="center" vertical="center"/>
    </xf>
    <xf numFmtId="0" fontId="0" fillId="6" borderId="19" xfId="0" applyFont="1" applyFill="1" applyBorder="1" applyAlignment="1">
      <alignment horizontal="center" vertical="center"/>
    </xf>
    <xf numFmtId="38" fontId="0" fillId="0" borderId="29" xfId="40" applyFont="1" applyBorder="1" applyAlignment="1">
      <alignment vertical="center"/>
    </xf>
    <xf numFmtId="177" fontId="0" fillId="0" borderId="30" xfId="34" applyNumberFormat="1" applyFont="1" applyBorder="1" applyAlignment="1">
      <alignment vertical="center"/>
    </xf>
    <xf numFmtId="177" fontId="0" fillId="0" borderId="31" xfId="34" applyNumberFormat="1" applyFont="1" applyBorder="1" applyAlignment="1">
      <alignment vertical="center"/>
    </xf>
    <xf numFmtId="177" fontId="0" fillId="0" borderId="32" xfId="34" applyNumberFormat="1" applyFont="1" applyBorder="1" applyAlignment="1">
      <alignment vertical="center"/>
    </xf>
    <xf numFmtId="177" fontId="0" fillId="0" borderId="7" xfId="34" applyNumberFormat="1" applyFont="1" applyBorder="1" applyAlignment="1">
      <alignment vertical="center"/>
    </xf>
    <xf numFmtId="177" fontId="0" fillId="0" borderId="9" xfId="34" applyNumberFormat="1" applyFont="1" applyBorder="1" applyAlignment="1">
      <alignment vertical="center"/>
    </xf>
    <xf numFmtId="0" fontId="0" fillId="3" borderId="6" xfId="0" applyFont="1" applyFill="1" applyBorder="1" applyAlignment="1">
      <alignment vertical="center" wrapText="1"/>
    </xf>
    <xf numFmtId="38" fontId="0" fillId="0" borderId="11" xfId="0" applyNumberFormat="1" applyFont="1" applyBorder="1" applyAlignment="1">
      <alignment vertical="center"/>
    </xf>
    <xf numFmtId="0" fontId="0" fillId="6" borderId="33" xfId="0" applyFont="1" applyFill="1" applyBorder="1" applyAlignment="1">
      <alignment horizontal="center" vertical="center"/>
    </xf>
    <xf numFmtId="0" fontId="0" fillId="6" borderId="35" xfId="0" applyFont="1" applyFill="1" applyBorder="1" applyAlignment="1">
      <alignment horizontal="center" vertical="center"/>
    </xf>
    <xf numFmtId="177" fontId="0" fillId="0" borderId="36" xfId="34" applyNumberFormat="1" applyFont="1" applyBorder="1" applyAlignment="1">
      <alignment vertical="center"/>
    </xf>
    <xf numFmtId="38" fontId="0" fillId="0" borderId="38" xfId="0" applyNumberFormat="1" applyFont="1" applyBorder="1" applyAlignment="1">
      <alignment vertical="center"/>
    </xf>
    <xf numFmtId="38" fontId="0" fillId="0" borderId="39" xfId="0" applyNumberFormat="1" applyFont="1" applyBorder="1" applyAlignment="1">
      <alignment vertical="center"/>
    </xf>
    <xf numFmtId="177" fontId="0" fillId="0" borderId="15" xfId="34" applyNumberFormat="1" applyFont="1" applyBorder="1" applyAlignment="1">
      <alignment vertical="center"/>
    </xf>
    <xf numFmtId="38" fontId="0" fillId="0" borderId="0" xfId="0" applyNumberFormat="1" applyFont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42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15" fillId="0" borderId="0" xfId="0" applyFont="1" applyAlignment="1"/>
    <xf numFmtId="0" fontId="17" fillId="0" borderId="8" xfId="0" applyFont="1" applyBorder="1" applyAlignment="1">
      <alignment vertical="center"/>
    </xf>
    <xf numFmtId="38" fontId="17" fillId="0" borderId="44" xfId="40" applyFont="1" applyBorder="1" applyAlignment="1">
      <alignment vertical="center"/>
    </xf>
    <xf numFmtId="0" fontId="0" fillId="6" borderId="34" xfId="0" applyFont="1" applyFill="1" applyBorder="1" applyAlignment="1">
      <alignment horizontal="center" vertical="center"/>
    </xf>
    <xf numFmtId="0" fontId="0" fillId="0" borderId="46" xfId="0" applyFont="1" applyBorder="1" applyAlignment="1">
      <alignment vertical="center"/>
    </xf>
    <xf numFmtId="0" fontId="0" fillId="0" borderId="47" xfId="0" applyFont="1" applyBorder="1" applyAlignment="1">
      <alignment vertical="center"/>
    </xf>
    <xf numFmtId="0" fontId="6" fillId="5" borderId="0" xfId="0" applyFont="1" applyFill="1" applyBorder="1" applyAlignment="1">
      <alignment horizontal="justify" vertical="center"/>
    </xf>
    <xf numFmtId="38" fontId="0" fillId="5" borderId="0" xfId="40" applyFont="1" applyFill="1" applyBorder="1" applyAlignment="1">
      <alignment vertical="center"/>
    </xf>
    <xf numFmtId="177" fontId="0" fillId="5" borderId="0" xfId="34" applyNumberFormat="1" applyFont="1" applyFill="1" applyBorder="1" applyAlignment="1">
      <alignment vertical="center"/>
    </xf>
    <xf numFmtId="0" fontId="0" fillId="0" borderId="48" xfId="0" applyFont="1" applyBorder="1" applyAlignment="1">
      <alignment vertical="center"/>
    </xf>
    <xf numFmtId="0" fontId="0" fillId="0" borderId="49" xfId="0" applyFont="1" applyBorder="1" applyAlignment="1">
      <alignment vertical="center"/>
    </xf>
    <xf numFmtId="0" fontId="10" fillId="5" borderId="0" xfId="0" applyFont="1" applyFill="1" applyBorder="1" applyAlignment="1">
      <alignment vertical="center" wrapText="1"/>
    </xf>
    <xf numFmtId="0" fontId="10" fillId="5" borderId="50" xfId="0" applyFont="1" applyFill="1" applyBorder="1" applyAlignment="1">
      <alignment vertical="center" wrapText="1"/>
    </xf>
    <xf numFmtId="38" fontId="10" fillId="5" borderId="50" xfId="0" applyNumberFormat="1" applyFont="1" applyFill="1" applyBorder="1" applyAlignment="1">
      <alignment vertical="center"/>
    </xf>
    <xf numFmtId="0" fontId="10" fillId="5" borderId="50" xfId="34" applyNumberFormat="1" applyFont="1" applyFill="1" applyBorder="1" applyAlignment="1">
      <alignment vertical="center"/>
    </xf>
    <xf numFmtId="0" fontId="10" fillId="5" borderId="50" xfId="0" applyFont="1" applyFill="1" applyBorder="1" applyAlignment="1">
      <alignment vertical="center"/>
    </xf>
    <xf numFmtId="0" fontId="14" fillId="3" borderId="52" xfId="0" applyFont="1" applyFill="1" applyBorder="1" applyAlignment="1">
      <alignment horizontal="justify" vertical="center" wrapText="1"/>
    </xf>
    <xf numFmtId="38" fontId="0" fillId="0" borderId="53" xfId="40" applyFont="1" applyBorder="1" applyAlignment="1">
      <alignment vertical="center"/>
    </xf>
    <xf numFmtId="177" fontId="0" fillId="0" borderId="54" xfId="34" applyNumberFormat="1" applyFont="1" applyBorder="1" applyAlignment="1">
      <alignment vertical="center"/>
    </xf>
    <xf numFmtId="177" fontId="0" fillId="0" borderId="55" xfId="34" applyNumberFormat="1" applyFont="1" applyBorder="1" applyAlignment="1">
      <alignment vertical="center"/>
    </xf>
    <xf numFmtId="38" fontId="0" fillId="0" borderId="56" xfId="40" applyFont="1" applyBorder="1" applyAlignment="1">
      <alignment vertical="center"/>
    </xf>
    <xf numFmtId="0" fontId="14" fillId="0" borderId="57" xfId="0" applyFont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justify" vertical="center"/>
    </xf>
    <xf numFmtId="0" fontId="0" fillId="0" borderId="3" xfId="0" applyFont="1" applyBorder="1" applyAlignment="1">
      <alignment horizontal="center" vertical="center"/>
    </xf>
    <xf numFmtId="38" fontId="0" fillId="0" borderId="64" xfId="40" applyFont="1" applyBorder="1" applyAlignment="1">
      <alignment vertical="center"/>
    </xf>
    <xf numFmtId="0" fontId="0" fillId="6" borderId="65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3" fillId="6" borderId="65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 shrinkToFit="1"/>
    </xf>
    <xf numFmtId="38" fontId="0" fillId="0" borderId="0" xfId="40" applyFont="1" applyBorder="1" applyAlignment="1">
      <alignment vertical="center"/>
    </xf>
    <xf numFmtId="176" fontId="0" fillId="0" borderId="0" xfId="0" applyNumberFormat="1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31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0" fillId="41" borderId="1" xfId="0" applyFont="1" applyFill="1" applyBorder="1" applyAlignment="1">
      <alignment vertical="center"/>
    </xf>
    <xf numFmtId="177" fontId="5" fillId="41" borderId="37" xfId="34" applyNumberFormat="1" applyFont="1" applyFill="1" applyBorder="1" applyAlignment="1">
      <alignment vertical="center"/>
    </xf>
    <xf numFmtId="177" fontId="5" fillId="41" borderId="2" xfId="34" applyNumberFormat="1" applyFont="1" applyFill="1" applyBorder="1" applyAlignment="1">
      <alignment vertical="center"/>
    </xf>
    <xf numFmtId="0" fontId="0" fillId="41" borderId="14" xfId="0" applyFont="1" applyFill="1" applyBorder="1" applyAlignment="1">
      <alignment vertical="center"/>
    </xf>
    <xf numFmtId="177" fontId="5" fillId="41" borderId="13" xfId="34" applyNumberFormat="1" applyFont="1" applyFill="1" applyBorder="1" applyAlignment="1">
      <alignment vertical="center"/>
    </xf>
    <xf numFmtId="0" fontId="0" fillId="41" borderId="8" xfId="0" applyFont="1" applyFill="1" applyBorder="1" applyAlignment="1">
      <alignment vertical="center"/>
    </xf>
    <xf numFmtId="177" fontId="5" fillId="41" borderId="7" xfId="34" applyNumberFormat="1" applyFont="1" applyFill="1" applyBorder="1" applyAlignment="1">
      <alignment vertical="center"/>
    </xf>
    <xf numFmtId="177" fontId="5" fillId="41" borderId="31" xfId="34" applyNumberFormat="1" applyFont="1" applyFill="1" applyBorder="1" applyAlignment="1">
      <alignment vertical="center"/>
    </xf>
    <xf numFmtId="177" fontId="5" fillId="41" borderId="32" xfId="34" applyNumberFormat="1" applyFont="1" applyFill="1" applyBorder="1" applyAlignment="1">
      <alignment vertical="center"/>
    </xf>
    <xf numFmtId="177" fontId="0" fillId="41" borderId="9" xfId="0" applyNumberFormat="1" applyFont="1" applyFill="1" applyBorder="1" applyAlignment="1">
      <alignment vertical="center"/>
    </xf>
    <xf numFmtId="177" fontId="5" fillId="41" borderId="30" xfId="34" applyNumberFormat="1" applyFont="1" applyFill="1" applyBorder="1" applyAlignment="1">
      <alignment vertical="center"/>
    </xf>
    <xf numFmtId="177" fontId="5" fillId="41" borderId="69" xfId="34" applyNumberFormat="1" applyFont="1" applyFill="1" applyBorder="1" applyAlignment="1">
      <alignment vertical="center"/>
    </xf>
    <xf numFmtId="177" fontId="5" fillId="41" borderId="70" xfId="34" applyNumberFormat="1" applyFont="1" applyFill="1" applyBorder="1" applyAlignment="1">
      <alignment vertical="center"/>
    </xf>
    <xf numFmtId="0" fontId="0" fillId="0" borderId="71" xfId="0" applyFont="1" applyBorder="1" applyAlignment="1">
      <alignment vertical="center"/>
    </xf>
    <xf numFmtId="0" fontId="8" fillId="5" borderId="0" xfId="0" applyFont="1" applyFill="1" applyBorder="1" applyAlignment="1">
      <alignment horizontal="left" vertical="center" wrapText="1"/>
    </xf>
    <xf numFmtId="0" fontId="0" fillId="3" borderId="22" xfId="0" applyFont="1" applyFill="1" applyBorder="1" applyAlignment="1">
      <alignment vertical="center"/>
    </xf>
    <xf numFmtId="0" fontId="0" fillId="0" borderId="57" xfId="0" applyFont="1" applyFill="1" applyBorder="1" applyAlignment="1">
      <alignment horizontal="center" vertical="center"/>
    </xf>
    <xf numFmtId="0" fontId="17" fillId="0" borderId="77" xfId="0" applyFont="1" applyBorder="1" applyAlignment="1">
      <alignment vertical="center"/>
    </xf>
    <xf numFmtId="177" fontId="17" fillId="0" borderId="83" xfId="0" applyNumberFormat="1" applyFont="1" applyBorder="1" applyAlignment="1">
      <alignment vertical="center"/>
    </xf>
    <xf numFmtId="38" fontId="17" fillId="0" borderId="84" xfId="40" applyFont="1" applyBorder="1" applyAlignment="1">
      <alignment vertical="center"/>
    </xf>
    <xf numFmtId="0" fontId="6" fillId="3" borderId="52" xfId="0" applyFont="1" applyFill="1" applyBorder="1" applyAlignment="1">
      <alignment horizontal="justify" vertical="center" wrapText="1"/>
    </xf>
    <xf numFmtId="177" fontId="0" fillId="0" borderId="69" xfId="34" applyNumberFormat="1" applyFont="1" applyBorder="1" applyAlignment="1">
      <alignment vertical="center"/>
    </xf>
    <xf numFmtId="38" fontId="0" fillId="0" borderId="92" xfId="40" applyFont="1" applyBorder="1" applyAlignment="1">
      <alignment vertical="center"/>
    </xf>
    <xf numFmtId="38" fontId="0" fillId="0" borderId="67" xfId="40" applyFont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0" fillId="0" borderId="103" xfId="0" applyFont="1" applyBorder="1" applyAlignment="1">
      <alignment vertical="center"/>
    </xf>
    <xf numFmtId="0" fontId="0" fillId="0" borderId="104" xfId="0" applyFont="1" applyBorder="1" applyAlignment="1">
      <alignment vertical="center"/>
    </xf>
    <xf numFmtId="0" fontId="0" fillId="0" borderId="105" xfId="0" applyFont="1" applyBorder="1" applyAlignment="1">
      <alignment vertical="center"/>
    </xf>
    <xf numFmtId="0" fontId="1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38" fontId="0" fillId="0" borderId="32" xfId="40" applyFont="1" applyBorder="1" applyAlignment="1">
      <alignment vertical="center"/>
    </xf>
    <xf numFmtId="38" fontId="0" fillId="0" borderId="25" xfId="40" applyFont="1" applyBorder="1" applyAlignment="1">
      <alignment vertical="center"/>
    </xf>
    <xf numFmtId="38" fontId="0" fillId="0" borderId="27" xfId="40" applyFont="1" applyBorder="1" applyAlignment="1">
      <alignment vertical="center"/>
    </xf>
    <xf numFmtId="38" fontId="0" fillId="0" borderId="30" xfId="40" applyFont="1" applyBorder="1" applyAlignment="1">
      <alignment vertical="center"/>
    </xf>
    <xf numFmtId="0" fontId="6" fillId="6" borderId="20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2" xfId="0" applyFont="1" applyFill="1" applyBorder="1" applyAlignment="1">
      <alignment horizontal="center" vertical="center"/>
    </xf>
    <xf numFmtId="0" fontId="6" fillId="6" borderId="57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NumberFormat="1" applyFont="1" applyAlignment="1">
      <alignment horizontal="left" vertical="center"/>
    </xf>
    <xf numFmtId="0" fontId="20" fillId="0" borderId="0" xfId="0" applyFont="1" applyAlignment="1">
      <alignment vertical="center"/>
    </xf>
    <xf numFmtId="0" fontId="6" fillId="3" borderId="101" xfId="0" applyFont="1" applyFill="1" applyBorder="1" applyAlignment="1">
      <alignment horizontal="justify" vertical="center" wrapText="1"/>
    </xf>
    <xf numFmtId="38" fontId="0" fillId="0" borderId="37" xfId="40" applyFont="1" applyBorder="1" applyAlignment="1">
      <alignment vertical="center"/>
    </xf>
    <xf numFmtId="38" fontId="0" fillId="0" borderId="68" xfId="40" applyFont="1" applyBorder="1" applyAlignment="1">
      <alignment vertical="center"/>
    </xf>
    <xf numFmtId="38" fontId="0" fillId="0" borderId="78" xfId="40" applyFont="1" applyBorder="1" applyAlignment="1">
      <alignment vertical="center"/>
    </xf>
    <xf numFmtId="38" fontId="0" fillId="0" borderId="99" xfId="40" applyFont="1" applyBorder="1" applyAlignment="1">
      <alignment vertical="center"/>
    </xf>
    <xf numFmtId="38" fontId="0" fillId="0" borderId="81" xfId="40" applyFont="1" applyBorder="1" applyAlignment="1">
      <alignment vertical="center"/>
    </xf>
    <xf numFmtId="0" fontId="17" fillId="0" borderId="99" xfId="0" applyFont="1" applyBorder="1" applyAlignment="1">
      <alignment vertical="center"/>
    </xf>
    <xf numFmtId="0" fontId="17" fillId="0" borderId="37" xfId="0" applyFont="1" applyBorder="1" applyAlignment="1">
      <alignment vertical="center"/>
    </xf>
    <xf numFmtId="0" fontId="17" fillId="0" borderId="81" xfId="0" applyFont="1" applyBorder="1" applyAlignment="1">
      <alignment vertical="center"/>
    </xf>
    <xf numFmtId="0" fontId="0" fillId="6" borderId="17" xfId="0" applyFont="1" applyFill="1" applyBorder="1" applyAlignment="1">
      <alignment horizontal="center" vertical="center"/>
    </xf>
    <xf numFmtId="0" fontId="0" fillId="6" borderId="18" xfId="0" applyFont="1" applyFill="1" applyBorder="1" applyAlignment="1">
      <alignment horizontal="center" vertical="center"/>
    </xf>
    <xf numFmtId="0" fontId="0" fillId="6" borderId="19" xfId="0" applyFont="1" applyFill="1" applyBorder="1" applyAlignment="1">
      <alignment horizontal="center" vertical="center"/>
    </xf>
    <xf numFmtId="38" fontId="5" fillId="41" borderId="29" xfId="40" applyFont="1" applyFill="1" applyBorder="1" applyAlignment="1">
      <alignment vertical="center"/>
    </xf>
    <xf numFmtId="38" fontId="5" fillId="41" borderId="72" xfId="40" applyFont="1" applyFill="1" applyBorder="1" applyAlignment="1">
      <alignment vertical="center"/>
    </xf>
    <xf numFmtId="177" fontId="17" fillId="0" borderId="2" xfId="0" applyNumberFormat="1" applyFont="1" applyBorder="1" applyAlignment="1">
      <alignment vertical="center"/>
    </xf>
    <xf numFmtId="177" fontId="17" fillId="0" borderId="2" xfId="34" applyNumberFormat="1" applyFont="1" applyBorder="1" applyAlignment="1">
      <alignment vertical="center"/>
    </xf>
    <xf numFmtId="177" fontId="17" fillId="0" borderId="13" xfId="34" applyNumberFormat="1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177" fontId="17" fillId="0" borderId="7" xfId="0" applyNumberFormat="1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38" fontId="17" fillId="0" borderId="11" xfId="40" applyFont="1" applyBorder="1" applyAlignment="1">
      <alignment vertical="center"/>
    </xf>
    <xf numFmtId="38" fontId="17" fillId="0" borderId="7" xfId="40" applyFont="1" applyBorder="1" applyAlignment="1">
      <alignment vertical="center"/>
    </xf>
    <xf numFmtId="38" fontId="17" fillId="0" borderId="9" xfId="4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5" fillId="3" borderId="4" xfId="51" applyFont="1" applyFill="1" applyBorder="1">
      <alignment vertical="center"/>
    </xf>
    <xf numFmtId="0" fontId="0" fillId="6" borderId="115" xfId="0" applyFont="1" applyFill="1" applyBorder="1" applyAlignment="1">
      <alignment horizontal="center" vertical="center"/>
    </xf>
    <xf numFmtId="177" fontId="0" fillId="41" borderId="93" xfId="0" applyNumberFormat="1" applyFont="1" applyFill="1" applyBorder="1" applyAlignment="1">
      <alignment vertical="center"/>
    </xf>
    <xf numFmtId="177" fontId="0" fillId="41" borderId="80" xfId="0" applyNumberFormat="1" applyFont="1" applyFill="1" applyBorder="1" applyAlignment="1">
      <alignment vertical="center"/>
    </xf>
    <xf numFmtId="177" fontId="5" fillId="41" borderId="80" xfId="34" applyNumberFormat="1" applyFont="1" applyFill="1" applyBorder="1" applyAlignment="1">
      <alignment vertical="center"/>
    </xf>
    <xf numFmtId="177" fontId="5" fillId="41" borderId="116" xfId="34" applyNumberFormat="1" applyFont="1" applyFill="1" applyBorder="1" applyAlignment="1">
      <alignment vertical="center"/>
    </xf>
    <xf numFmtId="9" fontId="5" fillId="41" borderId="86" xfId="34" applyFont="1" applyFill="1" applyBorder="1" applyAlignment="1">
      <alignment vertical="center"/>
    </xf>
    <xf numFmtId="0" fontId="0" fillId="6" borderId="43" xfId="0" applyFont="1" applyFill="1" applyBorder="1" applyAlignment="1">
      <alignment horizontal="center" vertical="center"/>
    </xf>
    <xf numFmtId="38" fontId="0" fillId="41" borderId="78" xfId="0" applyNumberFormat="1" applyFont="1" applyFill="1" applyBorder="1" applyAlignment="1">
      <alignment vertical="center"/>
    </xf>
    <xf numFmtId="38" fontId="0" fillId="41" borderId="79" xfId="0" applyNumberFormat="1" applyFont="1" applyFill="1" applyBorder="1" applyAlignment="1">
      <alignment vertical="center"/>
    </xf>
    <xf numFmtId="38" fontId="0" fillId="41" borderId="56" xfId="0" applyNumberFormat="1" applyFont="1" applyFill="1" applyBorder="1" applyAlignment="1">
      <alignment vertical="center"/>
    </xf>
    <xf numFmtId="38" fontId="0" fillId="41" borderId="84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6" fillId="3" borderId="117" xfId="0" applyFont="1" applyFill="1" applyBorder="1" applyAlignment="1">
      <alignment horizontal="justify" vertical="center" wrapText="1"/>
    </xf>
    <xf numFmtId="38" fontId="0" fillId="0" borderId="28" xfId="40" applyFont="1" applyBorder="1" applyAlignment="1">
      <alignment horizontal="right" vertical="center"/>
    </xf>
    <xf numFmtId="0" fontId="6" fillId="3" borderId="64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vertical="center"/>
    </xf>
    <xf numFmtId="38" fontId="0" fillId="0" borderId="66" xfId="40" applyFont="1" applyBorder="1" applyAlignment="1">
      <alignment vertical="center"/>
    </xf>
    <xf numFmtId="38" fontId="0" fillId="0" borderId="87" xfId="40" applyFont="1" applyBorder="1" applyAlignment="1">
      <alignment vertical="center"/>
    </xf>
    <xf numFmtId="38" fontId="17" fillId="0" borderId="106" xfId="40" applyFont="1" applyBorder="1" applyAlignment="1">
      <alignment vertical="center"/>
    </xf>
    <xf numFmtId="177" fontId="17" fillId="0" borderId="70" xfId="0" applyNumberFormat="1" applyFont="1" applyBorder="1" applyAlignment="1">
      <alignment vertical="center"/>
    </xf>
    <xf numFmtId="38" fontId="5" fillId="41" borderId="111" xfId="40" applyFont="1" applyFill="1" applyBorder="1" applyAlignment="1">
      <alignment vertical="center"/>
    </xf>
    <xf numFmtId="177" fontId="17" fillId="0" borderId="70" xfId="34" applyNumberFormat="1" applyFont="1" applyBorder="1" applyAlignment="1">
      <alignment vertical="center"/>
    </xf>
    <xf numFmtId="38" fontId="17" fillId="0" borderId="0" xfId="40" applyFont="1" applyBorder="1" applyAlignment="1">
      <alignment vertical="center"/>
    </xf>
    <xf numFmtId="177" fontId="17" fillId="0" borderId="0" xfId="0" applyNumberFormat="1" applyFont="1" applyBorder="1" applyAlignment="1">
      <alignment vertical="center"/>
    </xf>
    <xf numFmtId="177" fontId="17" fillId="0" borderId="0" xfId="34" applyNumberFormat="1" applyFont="1" applyBorder="1" applyAlignment="1">
      <alignment vertical="center"/>
    </xf>
    <xf numFmtId="38" fontId="5" fillId="41" borderId="0" xfId="40" applyFont="1" applyFill="1" applyBorder="1" applyAlignment="1">
      <alignment vertical="center"/>
    </xf>
    <xf numFmtId="177" fontId="5" fillId="41" borderId="0" xfId="34" applyNumberFormat="1" applyFont="1" applyFill="1" applyBorder="1" applyAlignment="1">
      <alignment vertical="center"/>
    </xf>
    <xf numFmtId="0" fontId="6" fillId="3" borderId="100" xfId="0" applyFont="1" applyFill="1" applyBorder="1" applyAlignment="1">
      <alignment horizontal="center" vertical="center" wrapText="1"/>
    </xf>
    <xf numFmtId="0" fontId="6" fillId="3" borderId="131" xfId="0" applyFont="1" applyFill="1" applyBorder="1" applyAlignment="1">
      <alignment horizontal="center" vertical="center" wrapText="1"/>
    </xf>
    <xf numFmtId="38" fontId="0" fillId="41" borderId="154" xfId="0" applyNumberFormat="1" applyFont="1" applyFill="1" applyBorder="1" applyAlignment="1">
      <alignment vertical="center"/>
    </xf>
    <xf numFmtId="177" fontId="5" fillId="41" borderId="153" xfId="34" applyNumberFormat="1" applyFont="1" applyFill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0" fontId="0" fillId="0" borderId="22" xfId="0" applyFont="1" applyBorder="1" applyAlignment="1">
      <alignment horizontal="center" vertical="center"/>
    </xf>
    <xf numFmtId="0" fontId="17" fillId="0" borderId="64" xfId="0" applyFont="1" applyBorder="1" applyAlignment="1">
      <alignment vertical="center"/>
    </xf>
    <xf numFmtId="177" fontId="17" fillId="0" borderId="31" xfId="34" applyNumberFormat="1" applyFont="1" applyBorder="1" applyAlignment="1">
      <alignment vertical="center"/>
    </xf>
    <xf numFmtId="0" fontId="17" fillId="0" borderId="67" xfId="0" applyFont="1" applyBorder="1" applyAlignment="1">
      <alignment vertical="center"/>
    </xf>
    <xf numFmtId="177" fontId="17" fillId="0" borderId="32" xfId="34" applyNumberFormat="1" applyFont="1" applyBorder="1" applyAlignment="1">
      <alignment vertical="center"/>
    </xf>
    <xf numFmtId="38" fontId="17" fillId="0" borderId="47" xfId="0" applyNumberFormat="1" applyFont="1" applyBorder="1" applyAlignment="1">
      <alignment vertical="center"/>
    </xf>
    <xf numFmtId="177" fontId="17" fillId="0" borderId="9" xfId="0" applyNumberFormat="1" applyFont="1" applyBorder="1" applyAlignment="1">
      <alignment vertical="center"/>
    </xf>
    <xf numFmtId="0" fontId="0" fillId="41" borderId="10" xfId="0" applyFont="1" applyFill="1" applyBorder="1" applyAlignment="1">
      <alignment vertical="center"/>
    </xf>
    <xf numFmtId="0" fontId="0" fillId="41" borderId="12" xfId="0" applyFont="1" applyFill="1" applyBorder="1" applyAlignment="1">
      <alignment vertical="center"/>
    </xf>
    <xf numFmtId="0" fontId="0" fillId="41" borderId="11" xfId="0" applyFont="1" applyFill="1" applyBorder="1" applyAlignment="1">
      <alignment vertical="center"/>
    </xf>
    <xf numFmtId="0" fontId="17" fillId="0" borderId="47" xfId="0" applyFont="1" applyBorder="1" applyAlignment="1">
      <alignment vertical="center"/>
    </xf>
    <xf numFmtId="38" fontId="0" fillId="0" borderId="12" xfId="40" applyFont="1" applyBorder="1" applyAlignment="1">
      <alignment vertical="center"/>
    </xf>
    <xf numFmtId="38" fontId="17" fillId="0" borderId="47" xfId="40" applyFont="1" applyBorder="1" applyAlignment="1">
      <alignment vertical="center"/>
    </xf>
    <xf numFmtId="38" fontId="0" fillId="0" borderId="93" xfId="40" applyFont="1" applyBorder="1" applyAlignment="1">
      <alignment vertical="center"/>
    </xf>
    <xf numFmtId="38" fontId="0" fillId="0" borderId="13" xfId="40" applyFont="1" applyBorder="1" applyAlignment="1">
      <alignment horizontal="right" vertical="center"/>
    </xf>
    <xf numFmtId="0" fontId="0" fillId="3" borderId="101" xfId="0" applyFont="1" applyFill="1" applyBorder="1" applyAlignment="1">
      <alignment vertical="center"/>
    </xf>
    <xf numFmtId="0" fontId="18" fillId="3" borderId="156" xfId="0" applyFont="1" applyFill="1" applyBorder="1" applyAlignment="1">
      <alignment horizontal="left" vertical="center" wrapText="1"/>
    </xf>
    <xf numFmtId="0" fontId="18" fillId="3" borderId="22" xfId="0" applyFont="1" applyFill="1" applyBorder="1" applyAlignment="1">
      <alignment horizontal="left" vertical="center" wrapText="1"/>
    </xf>
    <xf numFmtId="0" fontId="3" fillId="6" borderId="35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17" fillId="0" borderId="32" xfId="0" applyFont="1" applyBorder="1" applyAlignment="1">
      <alignment vertical="center"/>
    </xf>
    <xf numFmtId="0" fontId="0" fillId="6" borderId="88" xfId="0" applyFont="1" applyFill="1" applyBorder="1" applyAlignment="1">
      <alignment horizontal="center" vertical="center"/>
    </xf>
    <xf numFmtId="0" fontId="0" fillId="0" borderId="40" xfId="0" applyFont="1" applyBorder="1" applyAlignment="1">
      <alignment vertical="center"/>
    </xf>
    <xf numFmtId="0" fontId="0" fillId="0" borderId="89" xfId="0" applyFont="1" applyBorder="1" applyAlignment="1">
      <alignment vertical="center"/>
    </xf>
    <xf numFmtId="3" fontId="0" fillId="0" borderId="92" xfId="0" applyNumberFormat="1" applyFont="1" applyBorder="1" applyAlignment="1">
      <alignment horizontal="center" vertical="center"/>
    </xf>
    <xf numFmtId="0" fontId="0" fillId="0" borderId="99" xfId="0" applyFont="1" applyBorder="1" applyAlignment="1">
      <alignment horizontal="center" vertical="center"/>
    </xf>
    <xf numFmtId="0" fontId="0" fillId="0" borderId="93" xfId="0" applyFont="1" applyBorder="1" applyAlignment="1">
      <alignment horizontal="center" vertical="center"/>
    </xf>
    <xf numFmtId="3" fontId="0" fillId="0" borderId="64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80" xfId="0" applyFont="1" applyBorder="1" applyAlignment="1">
      <alignment horizontal="center" vertical="center"/>
    </xf>
    <xf numFmtId="177" fontId="5" fillId="0" borderId="64" xfId="34" applyNumberFormat="1" applyBorder="1" applyAlignment="1">
      <alignment horizontal="center" vertical="center"/>
    </xf>
    <xf numFmtId="177" fontId="5" fillId="0" borderId="65" xfId="34" applyNumberForma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15" xfId="0" applyFont="1" applyBorder="1" applyAlignment="1">
      <alignment horizontal="center" vertical="center"/>
    </xf>
    <xf numFmtId="0" fontId="17" fillId="6" borderId="125" xfId="0" applyFont="1" applyFill="1" applyBorder="1" applyAlignment="1">
      <alignment horizontal="center" vertical="center"/>
    </xf>
    <xf numFmtId="0" fontId="17" fillId="6" borderId="95" xfId="0" applyFont="1" applyFill="1" applyBorder="1" applyAlignment="1">
      <alignment horizontal="center" vertical="center"/>
    </xf>
    <xf numFmtId="0" fontId="0" fillId="6" borderId="40" xfId="0" applyFont="1" applyFill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89" xfId="0" applyFont="1" applyBorder="1" applyAlignment="1">
      <alignment horizontal="center" vertical="center"/>
    </xf>
    <xf numFmtId="0" fontId="0" fillId="6" borderId="94" xfId="0" applyFont="1" applyFill="1" applyBorder="1" applyAlignment="1">
      <alignment horizontal="center" vertical="center"/>
    </xf>
    <xf numFmtId="0" fontId="0" fillId="6" borderId="73" xfId="0" applyFont="1" applyFill="1" applyBorder="1" applyAlignment="1">
      <alignment horizontal="center" vertical="center"/>
    </xf>
    <xf numFmtId="0" fontId="0" fillId="6" borderId="95" xfId="0" applyFont="1" applyFill="1" applyBorder="1" applyAlignment="1">
      <alignment horizontal="center" vertical="center"/>
    </xf>
    <xf numFmtId="179" fontId="6" fillId="41" borderId="90" xfId="0" applyNumberFormat="1" applyFont="1" applyFill="1" applyBorder="1" applyAlignment="1">
      <alignment horizontal="center" vertical="center"/>
    </xf>
    <xf numFmtId="179" fontId="6" fillId="41" borderId="60" xfId="0" applyNumberFormat="1" applyFont="1" applyFill="1" applyBorder="1" applyAlignment="1">
      <alignment horizontal="center" vertical="center"/>
    </xf>
    <xf numFmtId="179" fontId="6" fillId="41" borderId="91" xfId="0" applyNumberFormat="1" applyFont="1" applyFill="1" applyBorder="1" applyAlignment="1">
      <alignment horizontal="center" vertical="center"/>
    </xf>
    <xf numFmtId="179" fontId="6" fillId="41" borderId="118" xfId="0" applyNumberFormat="1" applyFont="1" applyFill="1" applyBorder="1" applyAlignment="1">
      <alignment horizontal="center" vertical="center"/>
    </xf>
    <xf numFmtId="179" fontId="6" fillId="41" borderId="119" xfId="0" applyNumberFormat="1" applyFont="1" applyFill="1" applyBorder="1" applyAlignment="1">
      <alignment horizontal="center" vertical="center"/>
    </xf>
    <xf numFmtId="179" fontId="6" fillId="41" borderId="120" xfId="0" applyNumberFormat="1" applyFont="1" applyFill="1" applyBorder="1" applyAlignment="1">
      <alignment horizontal="center" vertical="center"/>
    </xf>
    <xf numFmtId="178" fontId="6" fillId="41" borderId="121" xfId="0" applyNumberFormat="1" applyFont="1" applyFill="1" applyBorder="1" applyAlignment="1">
      <alignment horizontal="center" vertical="center"/>
    </xf>
    <xf numFmtId="178" fontId="6" fillId="41" borderId="108" xfId="0" applyNumberFormat="1" applyFont="1" applyFill="1" applyBorder="1" applyAlignment="1">
      <alignment horizontal="center" vertical="center"/>
    </xf>
    <xf numFmtId="178" fontId="6" fillId="41" borderId="110" xfId="0" applyNumberFormat="1" applyFont="1" applyFill="1" applyBorder="1" applyAlignment="1">
      <alignment horizontal="center" vertical="center"/>
    </xf>
    <xf numFmtId="178" fontId="6" fillId="41" borderId="118" xfId="0" applyNumberFormat="1" applyFont="1" applyFill="1" applyBorder="1" applyAlignment="1">
      <alignment horizontal="center" vertical="center"/>
    </xf>
    <xf numFmtId="178" fontId="6" fillId="41" borderId="119" xfId="0" applyNumberFormat="1" applyFont="1" applyFill="1" applyBorder="1" applyAlignment="1">
      <alignment horizontal="center" vertical="center"/>
    </xf>
    <xf numFmtId="178" fontId="6" fillId="41" borderId="120" xfId="0" applyNumberFormat="1" applyFont="1" applyFill="1" applyBorder="1" applyAlignment="1">
      <alignment horizontal="center" vertical="center"/>
    </xf>
    <xf numFmtId="0" fontId="0" fillId="0" borderId="122" xfId="0" applyFont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0" fillId="0" borderId="123" xfId="0" applyFont="1" applyBorder="1" applyAlignment="1">
      <alignment horizontal="center" vertical="center"/>
    </xf>
    <xf numFmtId="0" fontId="0" fillId="6" borderId="59" xfId="0" applyFont="1" applyFill="1" applyBorder="1" applyAlignment="1">
      <alignment horizontal="center" vertical="center" wrapText="1"/>
    </xf>
    <xf numFmtId="0" fontId="0" fillId="0" borderId="64" xfId="0" applyFont="1" applyBorder="1" applyAlignment="1">
      <alignment horizontal="right" vertical="center"/>
    </xf>
    <xf numFmtId="0" fontId="0" fillId="0" borderId="51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80" xfId="0" applyFont="1" applyBorder="1" applyAlignment="1">
      <alignment horizontal="right" vertical="center"/>
    </xf>
    <xf numFmtId="0" fontId="0" fillId="0" borderId="87" xfId="0" applyFont="1" applyBorder="1" applyAlignment="1">
      <alignment horizontal="right" vertical="center"/>
    </xf>
    <xf numFmtId="0" fontId="0" fillId="0" borderId="63" xfId="0" applyFont="1" applyBorder="1" applyAlignment="1">
      <alignment horizontal="right" vertical="center"/>
    </xf>
    <xf numFmtId="0" fontId="0" fillId="0" borderId="53" xfId="0" applyFont="1" applyBorder="1" applyAlignment="1">
      <alignment horizontal="right" vertical="center"/>
    </xf>
    <xf numFmtId="0" fontId="0" fillId="0" borderId="116" xfId="0" applyFont="1" applyBorder="1" applyAlignment="1">
      <alignment horizontal="right" vertical="center"/>
    </xf>
    <xf numFmtId="0" fontId="0" fillId="0" borderId="42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6" borderId="89" xfId="0" applyFont="1" applyFill="1" applyBorder="1" applyAlignment="1">
      <alignment horizontal="center" vertical="center"/>
    </xf>
    <xf numFmtId="38" fontId="0" fillId="0" borderId="61" xfId="0" applyNumberFormat="1" applyFont="1" applyBorder="1" applyAlignment="1">
      <alignment horizontal="right" vertical="center"/>
    </xf>
    <xf numFmtId="0" fontId="0" fillId="0" borderId="59" xfId="0" applyFont="1" applyBorder="1" applyAlignment="1">
      <alignment horizontal="right" vertical="center"/>
    </xf>
    <xf numFmtId="38" fontId="0" fillId="41" borderId="59" xfId="0" applyNumberFormat="1" applyFont="1" applyFill="1" applyBorder="1" applyAlignment="1">
      <alignment horizontal="right" vertical="center"/>
    </xf>
    <xf numFmtId="0" fontId="0" fillId="41" borderId="59" xfId="0" applyFont="1" applyFill="1" applyBorder="1" applyAlignment="1">
      <alignment horizontal="right" vertical="center"/>
    </xf>
    <xf numFmtId="0" fontId="0" fillId="42" borderId="88" xfId="0" applyFont="1" applyFill="1" applyBorder="1" applyAlignment="1">
      <alignment horizontal="center" vertical="center"/>
    </xf>
    <xf numFmtId="0" fontId="0" fillId="42" borderId="40" xfId="0" applyFont="1" applyFill="1" applyBorder="1" applyAlignment="1">
      <alignment horizontal="center" vertical="center"/>
    </xf>
    <xf numFmtId="0" fontId="0" fillId="42" borderId="89" xfId="0" applyFont="1" applyFill="1" applyBorder="1" applyAlignment="1">
      <alignment horizontal="center" vertical="center"/>
    </xf>
    <xf numFmtId="38" fontId="5" fillId="0" borderId="92" xfId="40" applyBorder="1" applyAlignment="1">
      <alignment horizontal="center" vertical="center"/>
    </xf>
    <xf numFmtId="38" fontId="5" fillId="0" borderId="99" xfId="40" applyBorder="1" applyAlignment="1">
      <alignment horizontal="center" vertical="center"/>
    </xf>
    <xf numFmtId="38" fontId="5" fillId="0" borderId="93" xfId="40" applyBorder="1" applyAlignment="1">
      <alignment horizontal="center" vertical="center"/>
    </xf>
    <xf numFmtId="38" fontId="5" fillId="0" borderId="64" xfId="40" applyBorder="1" applyAlignment="1">
      <alignment horizontal="center" vertical="center"/>
    </xf>
    <xf numFmtId="38" fontId="5" fillId="0" borderId="10" xfId="40" applyBorder="1" applyAlignment="1">
      <alignment horizontal="center" vertical="center"/>
    </xf>
    <xf numFmtId="38" fontId="5" fillId="0" borderId="80" xfId="40" applyBorder="1" applyAlignment="1">
      <alignment horizontal="center" vertical="center"/>
    </xf>
    <xf numFmtId="177" fontId="5" fillId="0" borderId="10" xfId="34" applyNumberFormat="1" applyBorder="1" applyAlignment="1">
      <alignment horizontal="center" vertical="center"/>
    </xf>
    <xf numFmtId="177" fontId="5" fillId="0" borderId="80" xfId="34" applyNumberFormat="1" applyBorder="1" applyAlignment="1">
      <alignment horizontal="center" vertical="center"/>
    </xf>
    <xf numFmtId="177" fontId="5" fillId="0" borderId="16" xfId="34" applyNumberFormat="1" applyBorder="1" applyAlignment="1">
      <alignment horizontal="center" vertical="center"/>
    </xf>
    <xf numFmtId="177" fontId="5" fillId="0" borderId="115" xfId="34" applyNumberForma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5" borderId="0" xfId="51" applyFont="1" applyFill="1" applyBorder="1" applyAlignment="1">
      <alignment horizontal="left" vertical="center"/>
    </xf>
    <xf numFmtId="38" fontId="17" fillId="0" borderId="92" xfId="40" applyFont="1" applyFill="1" applyBorder="1" applyAlignment="1">
      <alignment horizontal="right" vertical="center"/>
    </xf>
    <xf numFmtId="38" fontId="17" fillId="0" borderId="107" xfId="40" applyFont="1" applyFill="1" applyBorder="1" applyAlignment="1">
      <alignment horizontal="right" vertical="center"/>
    </xf>
    <xf numFmtId="38" fontId="17" fillId="0" borderId="77" xfId="40" applyFont="1" applyFill="1" applyBorder="1" applyAlignment="1">
      <alignment horizontal="right" vertical="center"/>
    </xf>
    <xf numFmtId="38" fontId="17" fillId="0" borderId="93" xfId="40" applyFont="1" applyFill="1" applyBorder="1" applyAlignment="1">
      <alignment horizontal="right" vertical="center"/>
    </xf>
    <xf numFmtId="38" fontId="0" fillId="0" borderId="99" xfId="40" applyFont="1" applyBorder="1" applyAlignment="1">
      <alignment horizontal="right" vertical="center"/>
    </xf>
    <xf numFmtId="38" fontId="0" fillId="0" borderId="93" xfId="40" applyFont="1" applyBorder="1" applyAlignment="1">
      <alignment horizontal="right" vertical="center"/>
    </xf>
    <xf numFmtId="38" fontId="0" fillId="0" borderId="88" xfId="0" applyNumberFormat="1" applyFont="1" applyBorder="1" applyAlignment="1">
      <alignment horizontal="right" vertical="center"/>
    </xf>
    <xf numFmtId="0" fontId="0" fillId="0" borderId="61" xfId="0" applyFont="1" applyBorder="1" applyAlignment="1">
      <alignment horizontal="right" vertical="center"/>
    </xf>
    <xf numFmtId="38" fontId="0" fillId="41" borderId="40" xfId="0" applyNumberFormat="1" applyFont="1" applyFill="1" applyBorder="1" applyAlignment="1">
      <alignment horizontal="right" vertical="center"/>
    </xf>
    <xf numFmtId="0" fontId="0" fillId="41" borderId="61" xfId="0" applyFont="1" applyFill="1" applyBorder="1" applyAlignment="1">
      <alignment horizontal="right" vertical="center"/>
    </xf>
    <xf numFmtId="0" fontId="0" fillId="41" borderId="123" xfId="0" applyFont="1" applyFill="1" applyBorder="1" applyAlignment="1">
      <alignment horizontal="right" vertical="center"/>
    </xf>
    <xf numFmtId="38" fontId="17" fillId="0" borderId="65" xfId="40" applyFont="1" applyFill="1" applyBorder="1" applyAlignment="1">
      <alignment horizontal="right" vertical="center"/>
    </xf>
    <xf numFmtId="38" fontId="17" fillId="0" borderId="125" xfId="40" applyFont="1" applyFill="1" applyBorder="1" applyAlignment="1">
      <alignment horizontal="right" vertical="center"/>
    </xf>
    <xf numFmtId="38" fontId="17" fillId="0" borderId="18" xfId="40" applyFont="1" applyFill="1" applyBorder="1" applyAlignment="1">
      <alignment horizontal="right" vertical="center"/>
    </xf>
    <xf numFmtId="38" fontId="17" fillId="0" borderId="115" xfId="40" applyFont="1" applyFill="1" applyBorder="1" applyAlignment="1">
      <alignment horizontal="right" vertical="center"/>
    </xf>
    <xf numFmtId="38" fontId="0" fillId="0" borderId="16" xfId="40" applyFont="1" applyBorder="1" applyAlignment="1">
      <alignment horizontal="right" vertical="center"/>
    </xf>
    <xf numFmtId="38" fontId="0" fillId="0" borderId="115" xfId="40" applyFont="1" applyBorder="1" applyAlignment="1">
      <alignment horizontal="right" vertical="center"/>
    </xf>
    <xf numFmtId="0" fontId="0" fillId="6" borderId="61" xfId="0" applyFont="1" applyFill="1" applyBorder="1" applyAlignment="1">
      <alignment horizontal="center" vertical="center"/>
    </xf>
    <xf numFmtId="0" fontId="0" fillId="6" borderId="59" xfId="0" applyFont="1" applyFill="1" applyBorder="1" applyAlignment="1">
      <alignment horizontal="center" vertical="center"/>
    </xf>
    <xf numFmtId="38" fontId="17" fillId="0" borderId="97" xfId="40" applyFont="1" applyBorder="1" applyAlignment="1">
      <alignment horizontal="right" vertical="center"/>
    </xf>
    <xf numFmtId="38" fontId="17" fillId="0" borderId="74" xfId="40" applyFont="1" applyBorder="1" applyAlignment="1">
      <alignment horizontal="right" vertical="center"/>
    </xf>
    <xf numFmtId="38" fontId="17" fillId="0" borderId="75" xfId="40" applyFont="1" applyBorder="1" applyAlignment="1">
      <alignment horizontal="right" vertical="center"/>
    </xf>
    <xf numFmtId="0" fontId="0" fillId="6" borderId="123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right" vertical="center"/>
    </xf>
    <xf numFmtId="0" fontId="0" fillId="0" borderId="59" xfId="0" applyFont="1" applyFill="1" applyBorder="1" applyAlignment="1">
      <alignment horizontal="right" vertical="center"/>
    </xf>
    <xf numFmtId="0" fontId="0" fillId="0" borderId="49" xfId="0" applyFont="1" applyBorder="1" applyAlignment="1">
      <alignment horizontal="right" vertical="center"/>
    </xf>
    <xf numFmtId="0" fontId="0" fillId="0" borderId="74" xfId="0" applyFont="1" applyBorder="1" applyAlignment="1">
      <alignment horizontal="right" vertical="center"/>
    </xf>
    <xf numFmtId="0" fontId="0" fillId="0" borderId="75" xfId="0" applyFont="1" applyBorder="1" applyAlignment="1">
      <alignment horizontal="right" vertical="center"/>
    </xf>
    <xf numFmtId="0" fontId="0" fillId="0" borderId="92" xfId="0" applyFont="1" applyBorder="1" applyAlignment="1">
      <alignment horizontal="right" vertical="center"/>
    </xf>
    <xf numFmtId="0" fontId="0" fillId="0" borderId="107" xfId="0" applyFont="1" applyBorder="1" applyAlignment="1">
      <alignment horizontal="right" vertical="center"/>
    </xf>
    <xf numFmtId="0" fontId="0" fillId="0" borderId="77" xfId="0" applyFont="1" applyBorder="1" applyAlignment="1">
      <alignment horizontal="right" vertical="center"/>
    </xf>
    <xf numFmtId="0" fontId="0" fillId="0" borderId="93" xfId="0" applyFont="1" applyBorder="1" applyAlignment="1">
      <alignment horizontal="right" vertical="center"/>
    </xf>
    <xf numFmtId="0" fontId="17" fillId="0" borderId="118" xfId="0" applyFont="1" applyBorder="1" applyAlignment="1">
      <alignment horizontal="right" vertical="center"/>
    </xf>
    <xf numFmtId="0" fontId="17" fillId="0" borderId="119" xfId="0" applyFont="1" applyBorder="1" applyAlignment="1">
      <alignment horizontal="right" vertical="center"/>
    </xf>
    <xf numFmtId="0" fontId="17" fillId="0" borderId="114" xfId="0" applyFont="1" applyBorder="1" applyAlignment="1">
      <alignment horizontal="right" vertical="center"/>
    </xf>
    <xf numFmtId="0" fontId="17" fillId="0" borderId="120" xfId="0" applyFont="1" applyBorder="1" applyAlignment="1">
      <alignment horizontal="right" vertical="center"/>
    </xf>
    <xf numFmtId="0" fontId="17" fillId="0" borderId="62" xfId="0" applyFont="1" applyBorder="1" applyAlignment="1">
      <alignment horizontal="right" vertical="center"/>
    </xf>
    <xf numFmtId="0" fontId="17" fillId="0" borderId="60" xfId="0" applyFont="1" applyBorder="1" applyAlignment="1">
      <alignment horizontal="right" vertical="center"/>
    </xf>
    <xf numFmtId="0" fontId="17" fillId="0" borderId="91" xfId="0" applyFont="1" applyBorder="1" applyAlignment="1">
      <alignment horizontal="right" vertical="center"/>
    </xf>
    <xf numFmtId="0" fontId="17" fillId="0" borderId="51" xfId="0" applyFont="1" applyBorder="1" applyAlignment="1">
      <alignment horizontal="right" vertical="center"/>
    </xf>
    <xf numFmtId="0" fontId="17" fillId="0" borderId="45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17" fillId="0" borderId="80" xfId="0" applyFont="1" applyBorder="1" applyAlignment="1">
      <alignment horizontal="right" vertical="center"/>
    </xf>
    <xf numFmtId="0" fontId="17" fillId="0" borderId="98" xfId="0" applyFont="1" applyBorder="1" applyAlignment="1">
      <alignment horizontal="right" vertical="center"/>
    </xf>
    <xf numFmtId="0" fontId="17" fillId="0" borderId="76" xfId="0" applyFont="1" applyBorder="1" applyAlignment="1">
      <alignment horizontal="right" vertical="center"/>
    </xf>
    <xf numFmtId="0" fontId="17" fillId="0" borderId="14" xfId="0" applyFont="1" applyBorder="1" applyAlignment="1">
      <alignment horizontal="right" vertical="center"/>
    </xf>
    <xf numFmtId="0" fontId="17" fillId="0" borderId="126" xfId="0" applyFont="1" applyBorder="1" applyAlignment="1">
      <alignment horizontal="right" vertical="center"/>
    </xf>
    <xf numFmtId="0" fontId="17" fillId="0" borderId="96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179" fontId="6" fillId="41" borderId="114" xfId="0" applyNumberFormat="1" applyFont="1" applyFill="1" applyBorder="1" applyAlignment="1">
      <alignment horizontal="center" vertical="center"/>
    </xf>
    <xf numFmtId="179" fontId="6" fillId="41" borderId="44" xfId="0" applyNumberFormat="1" applyFont="1" applyFill="1" applyBorder="1" applyAlignment="1">
      <alignment horizontal="center" vertical="center"/>
    </xf>
    <xf numFmtId="179" fontId="6" fillId="41" borderId="62" xfId="0" applyNumberFormat="1" applyFont="1" applyFill="1" applyBorder="1" applyAlignment="1">
      <alignment horizontal="center" vertical="center"/>
    </xf>
    <xf numFmtId="179" fontId="6" fillId="41" borderId="26" xfId="0" applyNumberFormat="1" applyFont="1" applyFill="1" applyBorder="1" applyAlignment="1">
      <alignment horizontal="center" vertical="center"/>
    </xf>
    <xf numFmtId="178" fontId="6" fillId="41" borderId="112" xfId="0" applyNumberFormat="1" applyFont="1" applyFill="1" applyBorder="1" applyAlignment="1">
      <alignment horizontal="center" vertical="center"/>
    </xf>
    <xf numFmtId="178" fontId="6" fillId="41" borderId="124" xfId="0" applyNumberFormat="1" applyFont="1" applyFill="1" applyBorder="1" applyAlignment="1">
      <alignment horizontal="center" vertical="center"/>
    </xf>
    <xf numFmtId="178" fontId="6" fillId="41" borderId="102" xfId="0" applyNumberFormat="1" applyFont="1" applyFill="1" applyBorder="1" applyAlignment="1">
      <alignment horizontal="center" vertical="center"/>
    </xf>
    <xf numFmtId="178" fontId="6" fillId="41" borderId="90" xfId="0" applyNumberFormat="1" applyFont="1" applyFill="1" applyBorder="1" applyAlignment="1">
      <alignment horizontal="center" vertical="center"/>
    </xf>
    <xf numFmtId="178" fontId="6" fillId="41" borderId="60" xfId="0" applyNumberFormat="1" applyFont="1" applyFill="1" applyBorder="1" applyAlignment="1">
      <alignment horizontal="center" vertical="center"/>
    </xf>
    <xf numFmtId="178" fontId="6" fillId="41" borderId="91" xfId="0" applyNumberFormat="1" applyFont="1" applyFill="1" applyBorder="1" applyAlignment="1">
      <alignment horizontal="center" vertical="center"/>
    </xf>
    <xf numFmtId="0" fontId="0" fillId="0" borderId="155" xfId="0" applyFont="1" applyBorder="1" applyAlignment="1">
      <alignment horizontal="right" vertical="center"/>
    </xf>
    <xf numFmtId="0" fontId="0" fillId="0" borderId="58" xfId="0" applyFont="1" applyBorder="1" applyAlignment="1">
      <alignment horizontal="right" vertical="center"/>
    </xf>
    <xf numFmtId="0" fontId="0" fillId="0" borderId="130" xfId="0" applyFont="1" applyBorder="1" applyAlignment="1">
      <alignment horizontal="right" vertical="center"/>
    </xf>
    <xf numFmtId="178" fontId="6" fillId="41" borderId="114" xfId="0" applyNumberFormat="1" applyFont="1" applyFill="1" applyBorder="1" applyAlignment="1">
      <alignment horizontal="center" vertical="center"/>
    </xf>
    <xf numFmtId="178" fontId="6" fillId="41" borderId="44" xfId="0" applyNumberFormat="1" applyFont="1" applyFill="1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157" xfId="0" applyFont="1" applyBorder="1" applyAlignment="1">
      <alignment horizontal="right" vertical="center"/>
    </xf>
    <xf numFmtId="0" fontId="0" fillId="0" borderId="158" xfId="0" applyFont="1" applyBorder="1" applyAlignment="1">
      <alignment horizontal="right" vertical="center"/>
    </xf>
    <xf numFmtId="0" fontId="0" fillId="0" borderId="159" xfId="0" applyFont="1" applyBorder="1" applyAlignment="1">
      <alignment horizontal="right" vertical="center"/>
    </xf>
    <xf numFmtId="0" fontId="0" fillId="0" borderId="160" xfId="0" applyFont="1" applyBorder="1" applyAlignment="1">
      <alignment horizontal="right" vertical="center"/>
    </xf>
    <xf numFmtId="0" fontId="0" fillId="0" borderId="141" xfId="0" applyFont="1" applyBorder="1" applyAlignment="1">
      <alignment horizontal="right" vertical="center"/>
    </xf>
    <xf numFmtId="0" fontId="0" fillId="0" borderId="142" xfId="0" applyFont="1" applyBorder="1" applyAlignment="1">
      <alignment horizontal="right" vertical="center"/>
    </xf>
    <xf numFmtId="0" fontId="17" fillId="0" borderId="97" xfId="0" applyFont="1" applyFill="1" applyBorder="1" applyAlignment="1">
      <alignment horizontal="right" vertical="center"/>
    </xf>
    <xf numFmtId="0" fontId="17" fillId="0" borderId="74" xfId="0" applyFont="1" applyFill="1" applyBorder="1" applyAlignment="1">
      <alignment horizontal="right" vertical="center"/>
    </xf>
    <xf numFmtId="0" fontId="17" fillId="0" borderId="49" xfId="0" applyFont="1" applyFill="1" applyBorder="1" applyAlignment="1">
      <alignment horizontal="right" vertical="center"/>
    </xf>
    <xf numFmtId="0" fontId="17" fillId="0" borderId="75" xfId="0" applyFont="1" applyFill="1" applyBorder="1" applyAlignment="1">
      <alignment horizontal="right" vertical="center"/>
    </xf>
    <xf numFmtId="0" fontId="17" fillId="0" borderId="8" xfId="0" applyFont="1" applyFill="1" applyBorder="1" applyAlignment="1">
      <alignment horizontal="right" vertical="center"/>
    </xf>
    <xf numFmtId="0" fontId="17" fillId="0" borderId="44" xfId="0" applyFont="1" applyFill="1" applyBorder="1" applyAlignment="1">
      <alignment horizontal="right" vertical="center"/>
    </xf>
    <xf numFmtId="0" fontId="17" fillId="0" borderId="86" xfId="0" applyFont="1" applyFill="1" applyBorder="1" applyAlignment="1">
      <alignment horizontal="right" vertical="center"/>
    </xf>
    <xf numFmtId="0" fontId="0" fillId="0" borderId="134" xfId="0" applyFont="1" applyBorder="1" applyAlignment="1">
      <alignment horizontal="right" vertical="center"/>
    </xf>
    <xf numFmtId="0" fontId="0" fillId="0" borderId="135" xfId="0" applyFont="1" applyBorder="1" applyAlignment="1">
      <alignment horizontal="right" vertical="center"/>
    </xf>
    <xf numFmtId="0" fontId="0" fillId="0" borderId="137" xfId="0" applyFont="1" applyBorder="1" applyAlignment="1">
      <alignment horizontal="right" vertical="center"/>
    </xf>
    <xf numFmtId="0" fontId="0" fillId="0" borderId="138" xfId="0" applyFont="1" applyBorder="1" applyAlignment="1">
      <alignment horizontal="right" vertical="center"/>
    </xf>
    <xf numFmtId="0" fontId="0" fillId="0" borderId="139" xfId="0" applyFont="1" applyBorder="1" applyAlignment="1">
      <alignment horizontal="right" vertical="center"/>
    </xf>
    <xf numFmtId="0" fontId="0" fillId="41" borderId="139" xfId="0" applyFont="1" applyFill="1" applyBorder="1" applyAlignment="1">
      <alignment horizontal="right" vertical="center"/>
    </xf>
    <xf numFmtId="0" fontId="0" fillId="5" borderId="138" xfId="0" applyFont="1" applyFill="1" applyBorder="1" applyAlignment="1">
      <alignment horizontal="right" vertical="center"/>
    </xf>
    <xf numFmtId="0" fontId="0" fillId="0" borderId="140" xfId="0" applyFont="1" applyBorder="1" applyAlignment="1">
      <alignment horizontal="right" vertical="center"/>
    </xf>
    <xf numFmtId="0" fontId="14" fillId="0" borderId="5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0" fillId="0" borderId="127" xfId="0" applyFont="1" applyBorder="1" applyAlignment="1">
      <alignment horizontal="right" vertical="center"/>
    </xf>
    <xf numFmtId="0" fontId="0" fillId="0" borderId="128" xfId="0" applyFont="1" applyBorder="1" applyAlignment="1">
      <alignment horizontal="right" vertical="center"/>
    </xf>
    <xf numFmtId="0" fontId="0" fillId="0" borderId="129" xfId="0" applyFont="1" applyBorder="1" applyAlignment="1">
      <alignment horizontal="right" vertical="center"/>
    </xf>
    <xf numFmtId="0" fontId="0" fillId="0" borderId="136" xfId="0" applyFont="1" applyBorder="1" applyAlignment="1">
      <alignment horizontal="right" vertical="center"/>
    </xf>
    <xf numFmtId="0" fontId="0" fillId="0" borderId="44" xfId="0" applyFont="1" applyBorder="1" applyAlignment="1">
      <alignment horizontal="right" vertical="center"/>
    </xf>
    <xf numFmtId="0" fontId="0" fillId="0" borderId="114" xfId="0" applyFont="1" applyBorder="1" applyAlignment="1">
      <alignment horizontal="right" vertical="center"/>
    </xf>
    <xf numFmtId="0" fontId="0" fillId="0" borderId="86" xfId="0" applyFont="1" applyBorder="1" applyAlignment="1">
      <alignment horizontal="right" vertical="center"/>
    </xf>
    <xf numFmtId="0" fontId="6" fillId="3" borderId="67" xfId="0" applyFont="1" applyFill="1" applyBorder="1" applyAlignment="1">
      <alignment horizontal="center" vertical="center" wrapText="1"/>
    </xf>
    <xf numFmtId="0" fontId="6" fillId="3" borderId="126" xfId="0" applyFont="1" applyFill="1" applyBorder="1" applyAlignment="1">
      <alignment horizontal="center" vertical="center" wrapText="1"/>
    </xf>
    <xf numFmtId="0" fontId="6" fillId="3" borderId="106" xfId="0" applyFont="1" applyFill="1" applyBorder="1" applyAlignment="1">
      <alignment horizontal="center" vertical="center" wrapText="1"/>
    </xf>
    <xf numFmtId="0" fontId="6" fillId="3" borderId="114" xfId="0" applyFont="1" applyFill="1" applyBorder="1" applyAlignment="1">
      <alignment horizontal="center" vertical="center" wrapText="1"/>
    </xf>
    <xf numFmtId="178" fontId="6" fillId="41" borderId="107" xfId="0" applyNumberFormat="1" applyFont="1" applyFill="1" applyBorder="1" applyAlignment="1">
      <alignment horizontal="center" vertical="center"/>
    </xf>
    <xf numFmtId="178" fontId="6" fillId="41" borderId="77" xfId="0" applyNumberFormat="1" applyFont="1" applyFill="1" applyBorder="1" applyAlignment="1">
      <alignment horizontal="center" vertical="center"/>
    </xf>
    <xf numFmtId="178" fontId="6" fillId="41" borderId="62" xfId="0" applyNumberFormat="1" applyFont="1" applyFill="1" applyBorder="1" applyAlignment="1">
      <alignment horizontal="center" vertical="center"/>
    </xf>
    <xf numFmtId="178" fontId="6" fillId="41" borderId="26" xfId="0" applyNumberFormat="1" applyFont="1" applyFill="1" applyBorder="1" applyAlignment="1">
      <alignment horizontal="center" vertical="center"/>
    </xf>
    <xf numFmtId="178" fontId="6" fillId="41" borderId="131" xfId="0" applyNumberFormat="1" applyFont="1" applyFill="1" applyBorder="1" applyAlignment="1">
      <alignment horizontal="center" vertical="center"/>
    </xf>
    <xf numFmtId="178" fontId="6" fillId="41" borderId="109" xfId="0" applyNumberFormat="1" applyFont="1" applyFill="1" applyBorder="1" applyAlignment="1">
      <alignment horizontal="center" vertical="center"/>
    </xf>
    <xf numFmtId="0" fontId="0" fillId="0" borderId="132" xfId="0" applyFont="1" applyBorder="1" applyAlignment="1">
      <alignment horizontal="right" vertical="center"/>
    </xf>
    <xf numFmtId="0" fontId="0" fillId="0" borderId="133" xfId="0" applyFont="1" applyBorder="1" applyAlignment="1">
      <alignment horizontal="right" vertical="center"/>
    </xf>
    <xf numFmtId="0" fontId="0" fillId="5" borderId="134" xfId="0" applyFont="1" applyFill="1" applyBorder="1" applyAlignment="1">
      <alignment horizontal="right" vertical="center"/>
    </xf>
    <xf numFmtId="0" fontId="0" fillId="5" borderId="133" xfId="0" applyFont="1" applyFill="1" applyBorder="1" applyAlignment="1">
      <alignment horizontal="right" vertical="center"/>
    </xf>
    <xf numFmtId="0" fontId="17" fillId="0" borderId="49" xfId="0" applyFont="1" applyBorder="1" applyAlignment="1">
      <alignment horizontal="right" vertical="center"/>
    </xf>
    <xf numFmtId="0" fontId="17" fillId="0" borderId="74" xfId="0" applyFont="1" applyBorder="1" applyAlignment="1">
      <alignment horizontal="right" vertical="center"/>
    </xf>
    <xf numFmtId="0" fontId="0" fillId="0" borderId="10" xfId="0" applyFont="1" applyBorder="1" applyAlignment="1">
      <alignment horizontal="right" vertical="center"/>
    </xf>
    <xf numFmtId="38" fontId="0" fillId="0" borderId="49" xfId="40" applyFont="1" applyBorder="1" applyAlignment="1">
      <alignment horizontal="right" vertical="center"/>
    </xf>
    <xf numFmtId="38" fontId="0" fillId="0" borderId="75" xfId="40" applyFont="1" applyBorder="1" applyAlignment="1">
      <alignment horizontal="right" vertical="center"/>
    </xf>
    <xf numFmtId="0" fontId="0" fillId="0" borderId="99" xfId="0" applyFont="1" applyBorder="1" applyAlignment="1">
      <alignment horizontal="right" vertical="center"/>
    </xf>
    <xf numFmtId="0" fontId="0" fillId="0" borderId="82" xfId="0" applyFont="1" applyBorder="1" applyAlignment="1">
      <alignment horizontal="right" vertical="center"/>
    </xf>
    <xf numFmtId="0" fontId="8" fillId="5" borderId="0" xfId="0" applyFont="1" applyFill="1" applyBorder="1" applyAlignment="1">
      <alignment horizontal="left" vertical="center" wrapText="1"/>
    </xf>
    <xf numFmtId="0" fontId="0" fillId="0" borderId="85" xfId="0" applyFont="1" applyBorder="1" applyAlignment="1">
      <alignment horizontal="right" vertical="center"/>
    </xf>
    <xf numFmtId="0" fontId="0" fillId="0" borderId="120" xfId="0" applyFont="1" applyBorder="1" applyAlignment="1">
      <alignment horizontal="right" vertical="center"/>
    </xf>
    <xf numFmtId="0" fontId="17" fillId="0" borderId="8" xfId="0" applyFont="1" applyBorder="1" applyAlignment="1">
      <alignment horizontal="right" vertical="center"/>
    </xf>
    <xf numFmtId="0" fontId="17" fillId="0" borderId="75" xfId="0" applyFont="1" applyBorder="1" applyAlignment="1">
      <alignment horizontal="right" vertical="center"/>
    </xf>
    <xf numFmtId="0" fontId="0" fillId="0" borderId="106" xfId="0" applyFont="1" applyBorder="1" applyAlignment="1">
      <alignment horizontal="right" vertical="center"/>
    </xf>
    <xf numFmtId="0" fontId="6" fillId="3" borderId="64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0" fillId="6" borderId="99" xfId="0" applyFont="1" applyFill="1" applyBorder="1" applyAlignment="1">
      <alignment horizontal="center" vertical="center"/>
    </xf>
    <xf numFmtId="0" fontId="0" fillId="6" borderId="93" xfId="0" applyFont="1" applyFill="1" applyBorder="1" applyAlignment="1">
      <alignment horizontal="center" vertical="center"/>
    </xf>
    <xf numFmtId="0" fontId="6" fillId="3" borderId="112" xfId="0" applyFont="1" applyFill="1" applyBorder="1" applyAlignment="1">
      <alignment horizontal="center" vertical="center" wrapText="1"/>
    </xf>
    <xf numFmtId="0" fontId="6" fillId="3" borderId="124" xfId="0" applyFont="1" applyFill="1" applyBorder="1" applyAlignment="1">
      <alignment horizontal="center" vertical="center" wrapText="1"/>
    </xf>
    <xf numFmtId="0" fontId="6" fillId="3" borderId="113" xfId="0" applyFont="1" applyFill="1" applyBorder="1" applyAlignment="1">
      <alignment horizontal="center" vertical="center" shrinkToFit="1"/>
    </xf>
    <xf numFmtId="0" fontId="6" fillId="3" borderId="45" xfId="0" applyFont="1" applyFill="1" applyBorder="1" applyAlignment="1">
      <alignment horizontal="center" vertical="center" shrinkToFit="1"/>
    </xf>
    <xf numFmtId="0" fontId="0" fillId="0" borderId="123" xfId="0" applyFont="1" applyBorder="1" applyAlignment="1">
      <alignment horizontal="right"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1 2" xfId="8"/>
    <cellStyle name="40% - アクセント 2" xfId="9" builtinId="35" customBuiltin="1"/>
    <cellStyle name="40% - アクセント 2 2" xfId="10"/>
    <cellStyle name="40% - アクセント 3" xfId="11" builtinId="39" customBuiltin="1"/>
    <cellStyle name="40% - アクセント 3 2" xfId="12"/>
    <cellStyle name="40% - アクセント 4" xfId="13" builtinId="43" customBuiltin="1"/>
    <cellStyle name="40% - アクセント 4 2" xfId="14"/>
    <cellStyle name="40% - アクセント 5" xfId="15" builtinId="47" customBuiltin="1"/>
    <cellStyle name="40% - アクセント 5 2" xfId="16"/>
    <cellStyle name="40% - アクセント 6" xfId="17" builtinId="51" customBuiltin="1"/>
    <cellStyle name="40% - アクセント 6 2" xfId="18"/>
    <cellStyle name="60% - アクセント 1" xfId="19" builtinId="32" customBuiltin="1"/>
    <cellStyle name="60% - アクセント 2" xfId="20" builtinId="36" customBuiltin="1"/>
    <cellStyle name="60% - アクセント 3" xfId="21" builtinId="40" customBuiltin="1"/>
    <cellStyle name="60% - アクセント 4" xfId="22" builtinId="44" customBuiltin="1"/>
    <cellStyle name="60% - アクセント 5" xfId="23" builtinId="48" customBuiltin="1"/>
    <cellStyle name="60% - アクセント 6" xfId="24" builtinId="52" customBuiltin="1"/>
    <cellStyle name="アクセント 1" xfId="25" builtinId="29" customBuiltin="1"/>
    <cellStyle name="アクセント 2" xfId="26" builtinId="33" customBuiltin="1"/>
    <cellStyle name="アクセント 3" xfId="27" builtinId="37" customBuiltin="1"/>
    <cellStyle name="アクセント 4" xfId="28" builtinId="41" customBuiltin="1"/>
    <cellStyle name="アクセント 5" xfId="29" builtinId="45" customBuiltin="1"/>
    <cellStyle name="アクセント 6" xfId="30" builtinId="49" customBuiltin="1"/>
    <cellStyle name="タイトル" xfId="31" builtinId="15" customBuiltin="1"/>
    <cellStyle name="チェック セル" xfId="32" builtinId="23" customBuiltin="1"/>
    <cellStyle name="どちらでもない" xfId="33" builtinId="28" customBuiltin="1"/>
    <cellStyle name="パーセント" xfId="34" builtinId="5"/>
    <cellStyle name="メモ" xfId="35" builtinId="10" customBuiltin="1"/>
    <cellStyle name="リンク セル" xfId="36" builtinId="24" customBuiltin="1"/>
    <cellStyle name="悪い" xfId="37" builtinId="27" customBuiltin="1"/>
    <cellStyle name="計算" xfId="38" builtinId="22" customBuiltin="1"/>
    <cellStyle name="警告文" xfId="39" builtinId="11" customBuiltin="1"/>
    <cellStyle name="桁区切り" xfId="40" builtinId="6"/>
    <cellStyle name="桁区切り 2" xfId="41"/>
    <cellStyle name="見出し 1" xfId="42" builtinId="16" customBuiltin="1"/>
    <cellStyle name="見出し 2" xfId="43" builtinId="17" customBuiltin="1"/>
    <cellStyle name="見出し 2 2" xfId="44"/>
    <cellStyle name="見出し 3" xfId="45" builtinId="18" customBuiltin="1"/>
    <cellStyle name="見出し 4" xfId="46" builtinId="19" customBuiltin="1"/>
    <cellStyle name="集計" xfId="47" builtinId="25" customBuiltin="1"/>
    <cellStyle name="出力" xfId="48" builtinId="21" customBuiltin="1"/>
    <cellStyle name="説明文" xfId="49" builtinId="53" customBuiltin="1"/>
    <cellStyle name="入力" xfId="50" builtinId="20" customBuiltin="1"/>
    <cellStyle name="標準" xfId="0" builtinId="0"/>
    <cellStyle name="標準 2" xfId="51"/>
    <cellStyle name="良い" xfId="5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94314</xdr:colOff>
      <xdr:row>0</xdr:row>
      <xdr:rowOff>223557</xdr:rowOff>
    </xdr:from>
    <xdr:to>
      <xdr:col>13</xdr:col>
      <xdr:colOff>392205</xdr:colOff>
      <xdr:row>1</xdr:row>
      <xdr:rowOff>73772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6873873" y="223557"/>
          <a:ext cx="1351244" cy="488950"/>
        </a:xfrm>
        <a:prstGeom prst="flowChartProcess">
          <a:avLst/>
        </a:prstGeom>
        <a:solidFill>
          <a:srgbClr val="FFFFFF"/>
        </a:solidFill>
        <a:ln w="317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資料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1-2</a:t>
          </a:r>
          <a:endParaRPr lang="ja-JP" altLang="en-US" sz="1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176"/>
  <sheetViews>
    <sheetView tabSelected="1" view="pageBreakPreview" topLeftCell="A66" zoomScale="85" zoomScaleNormal="100" zoomScaleSheetLayoutView="85" workbookViewId="0">
      <selection activeCell="K75" sqref="K75:L75"/>
    </sheetView>
  </sheetViews>
  <sheetFormatPr defaultRowHeight="13.5" x14ac:dyDescent="0.15"/>
  <cols>
    <col min="1" max="1" width="3.375" customWidth="1"/>
    <col min="2" max="2" width="23.375" customWidth="1"/>
    <col min="3" max="14" width="6.875" customWidth="1"/>
    <col min="15" max="16" width="6.625" customWidth="1"/>
  </cols>
  <sheetData>
    <row r="1" spans="1:17" ht="50.25" customHeight="1" x14ac:dyDescent="0.15"/>
    <row r="2" spans="1:17" ht="23.25" customHeight="1" x14ac:dyDescent="0.15">
      <c r="A2" s="146" t="s">
        <v>75</v>
      </c>
      <c r="J2" s="183"/>
      <c r="K2" s="135"/>
      <c r="N2" s="184"/>
    </row>
    <row r="3" spans="1:17" ht="6" customHeight="1" x14ac:dyDescent="0.15">
      <c r="G3" s="20"/>
    </row>
    <row r="4" spans="1:17" ht="22.5" customHeight="1" thickBot="1" x14ac:dyDescent="0.2">
      <c r="A4" s="144" t="s">
        <v>73</v>
      </c>
    </row>
    <row r="5" spans="1:17" ht="20.100000000000001" customHeight="1" thickBot="1" x14ac:dyDescent="0.2">
      <c r="B5" s="2"/>
      <c r="C5" s="228" t="s">
        <v>76</v>
      </c>
      <c r="D5" s="244"/>
      <c r="E5" s="244"/>
      <c r="F5" s="281" t="s">
        <v>85</v>
      </c>
      <c r="G5" s="282"/>
      <c r="H5" s="283"/>
      <c r="I5" s="228" t="s">
        <v>82</v>
      </c>
      <c r="J5" s="229"/>
      <c r="K5" s="230"/>
    </row>
    <row r="6" spans="1:17" ht="18" customHeight="1" x14ac:dyDescent="0.15">
      <c r="B6" s="23" t="s">
        <v>0</v>
      </c>
      <c r="C6" s="231">
        <v>108577</v>
      </c>
      <c r="D6" s="232"/>
      <c r="E6" s="232"/>
      <c r="F6" s="284">
        <v>107346</v>
      </c>
      <c r="G6" s="285"/>
      <c r="H6" s="286"/>
      <c r="I6" s="231">
        <v>106557</v>
      </c>
      <c r="J6" s="232"/>
      <c r="K6" s="233"/>
      <c r="Q6">
        <v>107346</v>
      </c>
    </row>
    <row r="7" spans="1:17" ht="18" customHeight="1" x14ac:dyDescent="0.15">
      <c r="B7" s="171" t="s">
        <v>1</v>
      </c>
      <c r="C7" s="234">
        <v>30046</v>
      </c>
      <c r="D7" s="235"/>
      <c r="E7" s="235"/>
      <c r="F7" s="287">
        <v>30817</v>
      </c>
      <c r="G7" s="288"/>
      <c r="H7" s="289"/>
      <c r="I7" s="234">
        <v>31783</v>
      </c>
      <c r="J7" s="235"/>
      <c r="K7" s="236"/>
      <c r="Q7">
        <v>30817</v>
      </c>
    </row>
    <row r="8" spans="1:17" ht="18" customHeight="1" x14ac:dyDescent="0.15">
      <c r="B8" s="44" t="s">
        <v>2</v>
      </c>
      <c r="C8" s="237">
        <v>0.2767252733083434</v>
      </c>
      <c r="D8" s="235"/>
      <c r="E8" s="235"/>
      <c r="F8" s="237">
        <v>0.28708102770480504</v>
      </c>
      <c r="G8" s="290"/>
      <c r="H8" s="291"/>
      <c r="I8" s="237">
        <v>0.29827228619424345</v>
      </c>
      <c r="J8" s="235"/>
      <c r="K8" s="236"/>
      <c r="Q8">
        <v>0.28708102770480504</v>
      </c>
    </row>
    <row r="9" spans="1:17" ht="18" customHeight="1" x14ac:dyDescent="0.15">
      <c r="B9" s="44" t="s">
        <v>3</v>
      </c>
      <c r="C9" s="234">
        <v>5163</v>
      </c>
      <c r="D9" s="235"/>
      <c r="E9" s="235"/>
      <c r="F9" s="287">
        <v>5269</v>
      </c>
      <c r="G9" s="288"/>
      <c r="H9" s="289"/>
      <c r="I9" s="234">
        <v>5428</v>
      </c>
      <c r="J9" s="235"/>
      <c r="K9" s="236"/>
      <c r="Q9">
        <v>5269</v>
      </c>
    </row>
    <row r="10" spans="1:17" ht="18" customHeight="1" x14ac:dyDescent="0.15">
      <c r="B10" s="44" t="s">
        <v>4</v>
      </c>
      <c r="C10" s="234">
        <v>5033</v>
      </c>
      <c r="D10" s="235"/>
      <c r="E10" s="235"/>
      <c r="F10" s="287">
        <v>5143</v>
      </c>
      <c r="G10" s="288"/>
      <c r="H10" s="289"/>
      <c r="I10" s="234">
        <v>5319</v>
      </c>
      <c r="J10" s="235"/>
      <c r="K10" s="236"/>
      <c r="P10">
        <f>I9*16.8%</f>
        <v>911.90400000000011</v>
      </c>
      <c r="Q10">
        <v>5143</v>
      </c>
    </row>
    <row r="11" spans="1:17" ht="18" customHeight="1" thickBot="1" x14ac:dyDescent="0.2">
      <c r="B11" s="3" t="s">
        <v>5</v>
      </c>
      <c r="C11" s="238">
        <v>0.17100981827863901</v>
      </c>
      <c r="D11" s="239"/>
      <c r="E11" s="239"/>
      <c r="F11" s="238">
        <v>0.16688840575007302</v>
      </c>
      <c r="G11" s="292"/>
      <c r="H11" s="293"/>
      <c r="I11" s="238">
        <v>0.16735361671333732</v>
      </c>
      <c r="J11" s="239"/>
      <c r="K11" s="240"/>
      <c r="Q11">
        <v>0.16688840575007302</v>
      </c>
    </row>
    <row r="12" spans="1:17" ht="7.5" customHeight="1" x14ac:dyDescent="0.15"/>
    <row r="13" spans="1:17" ht="27" customHeight="1" x14ac:dyDescent="0.15">
      <c r="A13" s="145" t="s">
        <v>6</v>
      </c>
      <c r="B13" s="20"/>
    </row>
    <row r="14" spans="1:17" ht="24" customHeight="1" x14ac:dyDescent="0.15">
      <c r="A14" s="21"/>
      <c r="B14" s="295" t="s">
        <v>33</v>
      </c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5"/>
      <c r="O14" s="295"/>
      <c r="P14" s="295"/>
    </row>
    <row r="15" spans="1:17" ht="8.25" customHeight="1" x14ac:dyDescent="0.15"/>
    <row r="16" spans="1:17" ht="14.25" customHeight="1" x14ac:dyDescent="0.15">
      <c r="B16" s="19" t="s">
        <v>26</v>
      </c>
    </row>
    <row r="17" spans="2:16" ht="7.5" customHeight="1" x14ac:dyDescent="0.15"/>
    <row r="18" spans="2:16" ht="14.25" thickBot="1" x14ac:dyDescent="0.2">
      <c r="B18" s="19" t="s">
        <v>7</v>
      </c>
    </row>
    <row r="19" spans="2:16" ht="20.25" customHeight="1" thickBot="1" x14ac:dyDescent="0.2">
      <c r="B19" s="2"/>
      <c r="C19" s="228" t="s">
        <v>76</v>
      </c>
      <c r="D19" s="243"/>
      <c r="E19" s="244"/>
      <c r="F19" s="245"/>
      <c r="G19" s="228" t="s">
        <v>77</v>
      </c>
      <c r="H19" s="243"/>
      <c r="I19" s="244"/>
      <c r="J19" s="245"/>
      <c r="K19" s="243" t="s">
        <v>82</v>
      </c>
      <c r="L19" s="276"/>
    </row>
    <row r="20" spans="2:16" ht="20.25" customHeight="1" thickBot="1" x14ac:dyDescent="0.2">
      <c r="B20" s="189"/>
      <c r="C20" s="246" t="s">
        <v>78</v>
      </c>
      <c r="D20" s="247"/>
      <c r="E20" s="247" t="s">
        <v>79</v>
      </c>
      <c r="F20" s="248"/>
      <c r="G20" s="246" t="s">
        <v>80</v>
      </c>
      <c r="H20" s="247"/>
      <c r="I20" s="247" t="s">
        <v>79</v>
      </c>
      <c r="J20" s="248"/>
      <c r="K20" s="241" t="s">
        <v>80</v>
      </c>
      <c r="L20" s="242"/>
    </row>
    <row r="21" spans="2:16" ht="15.75" customHeight="1" x14ac:dyDescent="0.15">
      <c r="B21" s="222" t="s">
        <v>18</v>
      </c>
      <c r="C21" s="296">
        <v>4135</v>
      </c>
      <c r="D21" s="297"/>
      <c r="E21" s="298">
        <v>5152</v>
      </c>
      <c r="F21" s="299"/>
      <c r="G21" s="296">
        <v>5757</v>
      </c>
      <c r="H21" s="297"/>
      <c r="I21" s="298">
        <v>6800</v>
      </c>
      <c r="J21" s="299"/>
      <c r="K21" s="300">
        <v>5961</v>
      </c>
      <c r="L21" s="301"/>
    </row>
    <row r="22" spans="2:16" ht="15.75" customHeight="1" thickBot="1" x14ac:dyDescent="0.2">
      <c r="B22" s="45" t="s">
        <v>8</v>
      </c>
      <c r="C22" s="307">
        <v>6814</v>
      </c>
      <c r="D22" s="308"/>
      <c r="E22" s="309">
        <v>8253</v>
      </c>
      <c r="F22" s="310"/>
      <c r="G22" s="307">
        <v>9947</v>
      </c>
      <c r="H22" s="308"/>
      <c r="I22" s="309">
        <v>11779</v>
      </c>
      <c r="J22" s="310"/>
      <c r="K22" s="311">
        <v>10180</v>
      </c>
      <c r="L22" s="312"/>
    </row>
    <row r="23" spans="2:16" ht="12" customHeight="1" x14ac:dyDescent="0.15"/>
    <row r="24" spans="2:16" ht="14.25" thickBot="1" x14ac:dyDescent="0.2">
      <c r="B24" s="19" t="s">
        <v>81</v>
      </c>
    </row>
    <row r="25" spans="2:16" ht="29.25" customHeight="1" thickBot="1" x14ac:dyDescent="0.2">
      <c r="B25" s="2"/>
      <c r="C25" s="313" t="s">
        <v>9</v>
      </c>
      <c r="D25" s="314"/>
      <c r="E25" s="314" t="s">
        <v>10</v>
      </c>
      <c r="F25" s="314"/>
      <c r="G25" s="264" t="s">
        <v>11</v>
      </c>
      <c r="H25" s="264"/>
      <c r="I25" s="264" t="s">
        <v>87</v>
      </c>
      <c r="J25" s="264"/>
      <c r="K25" s="264" t="s">
        <v>91</v>
      </c>
      <c r="L25" s="264"/>
      <c r="M25" s="314" t="s">
        <v>89</v>
      </c>
      <c r="N25" s="318"/>
    </row>
    <row r="26" spans="2:16" ht="33" customHeight="1" thickBot="1" x14ac:dyDescent="0.2">
      <c r="B26" s="46" t="s">
        <v>98</v>
      </c>
      <c r="C26" s="302">
        <v>2322</v>
      </c>
      <c r="D26" s="303"/>
      <c r="E26" s="278">
        <v>2117</v>
      </c>
      <c r="F26" s="278"/>
      <c r="G26" s="304">
        <v>3091</v>
      </c>
      <c r="H26" s="305"/>
      <c r="I26" s="280">
        <v>1612</v>
      </c>
      <c r="J26" s="280"/>
      <c r="K26" s="304">
        <v>595</v>
      </c>
      <c r="L26" s="305"/>
      <c r="M26" s="279">
        <v>443</v>
      </c>
      <c r="N26" s="306"/>
      <c r="O26">
        <f>SUM(C26:N26)</f>
        <v>10180</v>
      </c>
      <c r="P26">
        <v>5827</v>
      </c>
    </row>
    <row r="27" spans="2:16" ht="19.5" hidden="1" customHeight="1" thickBot="1" x14ac:dyDescent="0.2">
      <c r="B27" s="46" t="e">
        <f>#REF!</f>
        <v>#REF!</v>
      </c>
      <c r="C27" s="277" t="e">
        <f>#REF!</f>
        <v>#REF!</v>
      </c>
      <c r="D27" s="278"/>
      <c r="E27" s="278" t="e">
        <f>#REF!</f>
        <v>#REF!</v>
      </c>
      <c r="F27" s="278"/>
      <c r="G27" s="279" t="e">
        <f>#REF!</f>
        <v>#REF!</v>
      </c>
      <c r="H27" s="280"/>
      <c r="I27" s="278" t="e">
        <f>#REF!</f>
        <v>#REF!</v>
      </c>
      <c r="J27" s="278"/>
      <c r="K27" s="278" t="e">
        <f>#REF!</f>
        <v>#REF!</v>
      </c>
      <c r="L27" s="278"/>
      <c r="M27" s="278" t="e">
        <f>#REF!</f>
        <v>#REF!</v>
      </c>
      <c r="N27" s="428"/>
      <c r="O27" t="e">
        <f>SUM(C27:N27)</f>
        <v>#REF!</v>
      </c>
    </row>
    <row r="28" spans="2:16" ht="11.25" customHeight="1" x14ac:dyDescent="0.15">
      <c r="P28">
        <f>P26/O26</f>
        <v>0.57239685658153239</v>
      </c>
    </row>
    <row r="29" spans="2:16" ht="14.25" thickBot="1" x14ac:dyDescent="0.2">
      <c r="B29" s="19" t="s">
        <v>41</v>
      </c>
    </row>
    <row r="30" spans="2:16" ht="15" customHeight="1" thickBot="1" x14ac:dyDescent="0.2">
      <c r="B30" s="273"/>
      <c r="C30" s="228" t="s">
        <v>76</v>
      </c>
      <c r="D30" s="243"/>
      <c r="E30" s="244"/>
      <c r="F30" s="245"/>
      <c r="G30" s="228" t="s">
        <v>77</v>
      </c>
      <c r="H30" s="243"/>
      <c r="I30" s="244"/>
      <c r="J30" s="245"/>
      <c r="K30" s="243" t="s">
        <v>82</v>
      </c>
      <c r="L30" s="276"/>
    </row>
    <row r="31" spans="2:16" ht="15" customHeight="1" thickBot="1" x14ac:dyDescent="0.2">
      <c r="B31" s="274"/>
      <c r="C31" s="246" t="s">
        <v>78</v>
      </c>
      <c r="D31" s="247"/>
      <c r="E31" s="247" t="s">
        <v>79</v>
      </c>
      <c r="F31" s="248"/>
      <c r="G31" s="246" t="s">
        <v>80</v>
      </c>
      <c r="H31" s="247"/>
      <c r="I31" s="247" t="s">
        <v>79</v>
      </c>
      <c r="J31" s="248"/>
      <c r="K31" s="241" t="s">
        <v>80</v>
      </c>
      <c r="L31" s="242"/>
    </row>
    <row r="32" spans="2:16" ht="15" customHeight="1" thickBot="1" x14ac:dyDescent="0.2">
      <c r="B32" s="275"/>
      <c r="C32" s="94" t="s">
        <v>19</v>
      </c>
      <c r="D32" s="156" t="s">
        <v>20</v>
      </c>
      <c r="E32" s="157" t="s">
        <v>19</v>
      </c>
      <c r="F32" s="158" t="s">
        <v>20</v>
      </c>
      <c r="G32" s="94" t="s">
        <v>19</v>
      </c>
      <c r="H32" s="156" t="s">
        <v>20</v>
      </c>
      <c r="I32" s="47" t="s">
        <v>19</v>
      </c>
      <c r="J32" s="158" t="s">
        <v>20</v>
      </c>
      <c r="K32" s="47" t="s">
        <v>19</v>
      </c>
      <c r="L32" s="158" t="s">
        <v>20</v>
      </c>
    </row>
    <row r="33" spans="2:19" ht="15.75" customHeight="1" x14ac:dyDescent="0.15">
      <c r="B33" s="25" t="s">
        <v>12</v>
      </c>
      <c r="C33" s="190">
        <v>4152</v>
      </c>
      <c r="D33" s="37">
        <f>C33/C38</f>
        <v>0.60933372468447311</v>
      </c>
      <c r="E33" s="40">
        <v>5060</v>
      </c>
      <c r="F33" s="52">
        <f>E33/E38</f>
        <v>0.61311038410275054</v>
      </c>
      <c r="G33" s="190">
        <v>6256</v>
      </c>
      <c r="H33" s="37">
        <f>G33/G38</f>
        <v>0.62893334673770984</v>
      </c>
      <c r="I33" s="51">
        <f>3134+4249</f>
        <v>7383</v>
      </c>
      <c r="J33" s="52">
        <f>I33/I38</f>
        <v>0.62679344596315478</v>
      </c>
      <c r="K33" s="159">
        <v>6420</v>
      </c>
      <c r="L33" s="116">
        <f>K33/K38</f>
        <v>0.63064833005893906</v>
      </c>
    </row>
    <row r="34" spans="2:19" ht="25.5" x14ac:dyDescent="0.15">
      <c r="B34" s="26" t="s">
        <v>17</v>
      </c>
      <c r="C34" s="93">
        <v>966</v>
      </c>
      <c r="D34" s="37">
        <f>C34/C38</f>
        <v>0.14176695039624304</v>
      </c>
      <c r="E34" s="41">
        <v>1143</v>
      </c>
      <c r="F34" s="53">
        <f>E34/E38</f>
        <v>0.13849509269356597</v>
      </c>
      <c r="G34" s="93">
        <v>1161</v>
      </c>
      <c r="H34" s="38">
        <f>G34/G38</f>
        <v>0.1167186086257163</v>
      </c>
      <c r="I34" s="51">
        <v>1384</v>
      </c>
      <c r="J34" s="53">
        <f>I34/I38</f>
        <v>0.11749724085236438</v>
      </c>
      <c r="K34" s="159">
        <v>1177</v>
      </c>
      <c r="L34" s="113">
        <f>K34/K38</f>
        <v>0.1156188605108055</v>
      </c>
    </row>
    <row r="35" spans="2:19" ht="15.75" customHeight="1" x14ac:dyDescent="0.15">
      <c r="B35" s="26" t="s">
        <v>13</v>
      </c>
      <c r="C35" s="93">
        <v>350</v>
      </c>
      <c r="D35" s="37">
        <f>C35/C38</f>
        <v>5.1364837100088052E-2</v>
      </c>
      <c r="E35" s="41">
        <v>397</v>
      </c>
      <c r="F35" s="53">
        <f>E35/E38</f>
        <v>4.8103719859445053E-2</v>
      </c>
      <c r="G35" s="93">
        <v>479</v>
      </c>
      <c r="H35" s="38">
        <f>G35/G38</f>
        <v>4.8155222680205084E-2</v>
      </c>
      <c r="I35" s="51">
        <v>558</v>
      </c>
      <c r="J35" s="53">
        <f>I35/I38</f>
        <v>4.7372442482383904E-2</v>
      </c>
      <c r="K35" s="159">
        <v>307</v>
      </c>
      <c r="L35" s="113">
        <f>K35/K38</f>
        <v>3.0157170923379176E-2</v>
      </c>
    </row>
    <row r="36" spans="2:19" ht="15.75" customHeight="1" x14ac:dyDescent="0.15">
      <c r="B36" s="26" t="s">
        <v>14</v>
      </c>
      <c r="C36" s="93">
        <v>366</v>
      </c>
      <c r="D36" s="37">
        <f>C36/C38</f>
        <v>5.3712943938949223E-2</v>
      </c>
      <c r="E36" s="41">
        <v>457</v>
      </c>
      <c r="F36" s="53">
        <f>E36/E38</f>
        <v>5.5373803465406518E-2</v>
      </c>
      <c r="G36" s="93">
        <v>520</v>
      </c>
      <c r="H36" s="38">
        <f>G36/G38</f>
        <v>5.227706846285312E-2</v>
      </c>
      <c r="I36" s="51">
        <v>624</v>
      </c>
      <c r="J36" s="53">
        <f>I36/I38</f>
        <v>5.2975634603956191E-2</v>
      </c>
      <c r="K36" s="159">
        <v>563</v>
      </c>
      <c r="L36" s="113">
        <f>K36/K38</f>
        <v>5.5304518664047154E-2</v>
      </c>
    </row>
    <row r="37" spans="2:19" ht="15.75" customHeight="1" thickBot="1" x14ac:dyDescent="0.2">
      <c r="B37" s="85" t="s">
        <v>49</v>
      </c>
      <c r="C37" s="191">
        <v>980</v>
      </c>
      <c r="D37" s="87">
        <f>C37/C38</f>
        <v>0.14382154388024654</v>
      </c>
      <c r="E37" s="86">
        <v>1196</v>
      </c>
      <c r="F37" s="127">
        <f>E37/E38</f>
        <v>0.14491699987883194</v>
      </c>
      <c r="G37" s="191">
        <v>1531</v>
      </c>
      <c r="H37" s="88">
        <f>G37/G38</f>
        <v>0.15391575349351563</v>
      </c>
      <c r="I37" s="89">
        <v>1830</v>
      </c>
      <c r="J37" s="127">
        <f>I37/I38</f>
        <v>0.15536123609814076</v>
      </c>
      <c r="K37" s="194">
        <v>1713</v>
      </c>
      <c r="L37" s="117">
        <f>K37/K38</f>
        <v>0.16827111984282908</v>
      </c>
    </row>
    <row r="38" spans="2:19" ht="20.100000000000001" customHeight="1" thickTop="1" thickBot="1" x14ac:dyDescent="0.2">
      <c r="B38" s="90" t="s">
        <v>16</v>
      </c>
      <c r="C38" s="192">
        <f t="shared" ref="C38:J38" si="0">SUM(C33:C37)</f>
        <v>6814</v>
      </c>
      <c r="D38" s="124">
        <f t="shared" si="0"/>
        <v>1</v>
      </c>
      <c r="E38" s="71">
        <f t="shared" si="0"/>
        <v>8253</v>
      </c>
      <c r="F38" s="193">
        <f t="shared" si="0"/>
        <v>1</v>
      </c>
      <c r="G38" s="192">
        <f t="shared" si="0"/>
        <v>9947</v>
      </c>
      <c r="H38" s="124">
        <f t="shared" si="0"/>
        <v>0.99999999999999989</v>
      </c>
      <c r="I38" s="125">
        <f t="shared" si="0"/>
        <v>11779</v>
      </c>
      <c r="J38" s="195">
        <f t="shared" si="0"/>
        <v>1</v>
      </c>
      <c r="K38" s="160">
        <f>SUM(K33:K37)</f>
        <v>10180</v>
      </c>
      <c r="L38" s="118">
        <f>SUM(L33:L37)</f>
        <v>1</v>
      </c>
    </row>
    <row r="40" spans="2:19" ht="24.75" customHeight="1" thickBot="1" x14ac:dyDescent="0.2">
      <c r="B40" s="69" t="s">
        <v>42</v>
      </c>
    </row>
    <row r="41" spans="2:19" ht="19.5" customHeight="1" thickBot="1" x14ac:dyDescent="0.2">
      <c r="B41" s="273"/>
      <c r="C41" s="228" t="s">
        <v>76</v>
      </c>
      <c r="D41" s="243"/>
      <c r="E41" s="244"/>
      <c r="F41" s="245"/>
      <c r="G41" s="228" t="s">
        <v>77</v>
      </c>
      <c r="H41" s="243"/>
      <c r="I41" s="244"/>
      <c r="J41" s="245"/>
      <c r="K41" s="243" t="s">
        <v>82</v>
      </c>
      <c r="L41" s="276"/>
    </row>
    <row r="42" spans="2:19" ht="19.5" customHeight="1" thickBot="1" x14ac:dyDescent="0.2">
      <c r="B42" s="274"/>
      <c r="C42" s="246" t="s">
        <v>78</v>
      </c>
      <c r="D42" s="247"/>
      <c r="E42" s="247" t="s">
        <v>79</v>
      </c>
      <c r="F42" s="248"/>
      <c r="G42" s="246" t="s">
        <v>80</v>
      </c>
      <c r="H42" s="247"/>
      <c r="I42" s="247" t="s">
        <v>79</v>
      </c>
      <c r="J42" s="248"/>
      <c r="K42" s="241" t="s">
        <v>80</v>
      </c>
      <c r="L42" s="242"/>
      <c r="P42" s="73"/>
      <c r="Q42" s="78"/>
      <c r="R42" s="422" t="str">
        <f>K30</f>
        <v>R6</v>
      </c>
      <c r="S42" s="423"/>
    </row>
    <row r="43" spans="2:19" ht="20.100000000000001" customHeight="1" thickBot="1" x14ac:dyDescent="0.2">
      <c r="B43" s="275"/>
      <c r="C43" s="94" t="s">
        <v>19</v>
      </c>
      <c r="D43" s="156" t="s">
        <v>20</v>
      </c>
      <c r="E43" s="157" t="s">
        <v>19</v>
      </c>
      <c r="F43" s="158" t="s">
        <v>20</v>
      </c>
      <c r="G43" s="94" t="s">
        <v>19</v>
      </c>
      <c r="H43" s="156" t="s">
        <v>20</v>
      </c>
      <c r="I43" s="47" t="s">
        <v>19</v>
      </c>
      <c r="J43" s="158" t="s">
        <v>20</v>
      </c>
      <c r="K43" s="47" t="s">
        <v>19</v>
      </c>
      <c r="L43" s="158" t="s">
        <v>20</v>
      </c>
      <c r="P43" s="74"/>
      <c r="Q43" s="79"/>
      <c r="R43" s="178" t="s">
        <v>19</v>
      </c>
      <c r="S43" s="172" t="s">
        <v>20</v>
      </c>
    </row>
    <row r="44" spans="2:19" ht="20.100000000000001" customHeight="1" x14ac:dyDescent="0.15">
      <c r="B44" s="25" t="s">
        <v>21</v>
      </c>
      <c r="C44" s="190">
        <v>4697</v>
      </c>
      <c r="D44" s="37">
        <f>C44/C50</f>
        <v>0.37630187469956738</v>
      </c>
      <c r="E44" s="40">
        <v>5750</v>
      </c>
      <c r="F44" s="52">
        <f>E44/E50</f>
        <v>0.3883036196650459</v>
      </c>
      <c r="G44" s="190">
        <v>6032</v>
      </c>
      <c r="H44" s="37">
        <f>G44/G50</f>
        <v>0.36805174202208801</v>
      </c>
      <c r="I44" s="51">
        <v>7155</v>
      </c>
      <c r="J44" s="52">
        <f>I44/I50</f>
        <v>0.36613447958243783</v>
      </c>
      <c r="K44" s="159">
        <v>6014</v>
      </c>
      <c r="L44" s="116">
        <f>K44/K50</f>
        <v>0.3639334341906203</v>
      </c>
      <c r="P44" s="424" t="s">
        <v>21</v>
      </c>
      <c r="Q44" s="425"/>
      <c r="R44" s="179" t="e">
        <f>SUM(#REF!)</f>
        <v>#REF!</v>
      </c>
      <c r="S44" s="173" t="e">
        <f>R44/R52</f>
        <v>#REF!</v>
      </c>
    </row>
    <row r="45" spans="2:19" ht="20.100000000000001" customHeight="1" x14ac:dyDescent="0.15">
      <c r="B45" s="26" t="s">
        <v>22</v>
      </c>
      <c r="C45" s="93">
        <v>1336</v>
      </c>
      <c r="D45" s="37">
        <f>C45/C50</f>
        <v>0.1070341291459702</v>
      </c>
      <c r="E45" s="41">
        <v>1567</v>
      </c>
      <c r="F45" s="53">
        <f>E45/E50</f>
        <v>0.10582117774176121</v>
      </c>
      <c r="G45" s="93">
        <v>1556</v>
      </c>
      <c r="H45" s="38">
        <f>G45/G50</f>
        <v>9.494172920861553E-2</v>
      </c>
      <c r="I45" s="51">
        <v>1860</v>
      </c>
      <c r="J45" s="53">
        <f>I45/I50</f>
        <v>9.5179613140927238E-2</v>
      </c>
      <c r="K45" s="159">
        <v>1386</v>
      </c>
      <c r="L45" s="113">
        <f>K45/K50</f>
        <v>8.387291981845689E-2</v>
      </c>
      <c r="P45" s="426" t="s">
        <v>22</v>
      </c>
      <c r="Q45" s="427"/>
      <c r="R45" s="180" t="e">
        <f>SUM(#REF!)</f>
        <v>#REF!</v>
      </c>
      <c r="S45" s="174" t="e">
        <f>R45/R52</f>
        <v>#REF!</v>
      </c>
    </row>
    <row r="46" spans="2:19" ht="20.100000000000001" customHeight="1" x14ac:dyDescent="0.15">
      <c r="B46" s="26" t="s">
        <v>66</v>
      </c>
      <c r="C46" s="93">
        <v>2380</v>
      </c>
      <c r="D46" s="37">
        <f>C46/C50</f>
        <v>0.19067457138279123</v>
      </c>
      <c r="E46" s="41">
        <v>2763</v>
      </c>
      <c r="F46" s="53">
        <f>E46/E50</f>
        <v>0.18658833063209077</v>
      </c>
      <c r="G46" s="93">
        <v>3360</v>
      </c>
      <c r="H46" s="38">
        <f>G46/G50</f>
        <v>0.20501555921654768</v>
      </c>
      <c r="I46" s="51">
        <v>4086</v>
      </c>
      <c r="J46" s="53">
        <f>I46/I50</f>
        <v>0.20908811789990789</v>
      </c>
      <c r="K46" s="159">
        <v>3670</v>
      </c>
      <c r="L46" s="113">
        <f>K46/K50</f>
        <v>0.22208774583963692</v>
      </c>
      <c r="P46" s="420" t="s">
        <v>66</v>
      </c>
      <c r="Q46" s="421"/>
      <c r="R46" s="180" t="e">
        <f>SUM(#REF!)</f>
        <v>#REF!</v>
      </c>
      <c r="S46" s="174" t="e">
        <f>R46/R52</f>
        <v>#REF!</v>
      </c>
    </row>
    <row r="47" spans="2:19" ht="20.100000000000001" customHeight="1" x14ac:dyDescent="0.15">
      <c r="B47" s="26" t="s">
        <v>23</v>
      </c>
      <c r="C47" s="93">
        <v>759</v>
      </c>
      <c r="D47" s="37">
        <f>C47/C50</f>
        <v>6.0807562890562411E-2</v>
      </c>
      <c r="E47" s="41">
        <v>885</v>
      </c>
      <c r="F47" s="53">
        <f>E47/E50</f>
        <v>5.9764991896272282E-2</v>
      </c>
      <c r="G47" s="93">
        <v>806</v>
      </c>
      <c r="H47" s="38">
        <f>G47/G50</f>
        <v>4.9179327597778995E-2</v>
      </c>
      <c r="I47" s="51">
        <v>970</v>
      </c>
      <c r="J47" s="53">
        <f>I47/I50</f>
        <v>4.9636679971343772E-2</v>
      </c>
      <c r="K47" s="159">
        <v>691</v>
      </c>
      <c r="L47" s="113">
        <f>K47/K50</f>
        <v>4.1815431164901662E-2</v>
      </c>
      <c r="P47" s="420" t="s">
        <v>23</v>
      </c>
      <c r="Q47" s="421"/>
      <c r="R47" s="180" t="e">
        <f>SUM(#REF!)</f>
        <v>#REF!</v>
      </c>
      <c r="S47" s="175" t="e">
        <f>R47/R52</f>
        <v>#REF!</v>
      </c>
    </row>
    <row r="48" spans="2:19" ht="20.100000000000001" customHeight="1" x14ac:dyDescent="0.15">
      <c r="B48" s="85" t="s">
        <v>24</v>
      </c>
      <c r="C48" s="191">
        <v>1454</v>
      </c>
      <c r="D48" s="37">
        <f>C48/C50</f>
        <v>0.11648774234898253</v>
      </c>
      <c r="E48" s="86">
        <v>1698</v>
      </c>
      <c r="F48" s="53">
        <f>E48/E50</f>
        <v>0.11466774716369529</v>
      </c>
      <c r="G48" s="191">
        <v>2116</v>
      </c>
      <c r="H48" s="38">
        <f>G48/G50</f>
        <v>0.12911098907804014</v>
      </c>
      <c r="I48" s="98">
        <v>2430</v>
      </c>
      <c r="J48" s="53">
        <f>I48/I50</f>
        <v>0.12434755910346945</v>
      </c>
      <c r="K48" s="199">
        <v>1903</v>
      </c>
      <c r="L48" s="117">
        <f>K48/K50</f>
        <v>0.1151588502269289</v>
      </c>
      <c r="P48" s="187"/>
      <c r="Q48" s="188"/>
      <c r="R48" s="180"/>
      <c r="S48" s="175"/>
    </row>
    <row r="49" spans="2:19" ht="20.100000000000001" customHeight="1" thickBot="1" x14ac:dyDescent="0.2">
      <c r="B49" s="85" t="s">
        <v>15</v>
      </c>
      <c r="C49" s="191">
        <v>1856</v>
      </c>
      <c r="D49" s="87">
        <f>C49/C50</f>
        <v>0.14869411953212627</v>
      </c>
      <c r="E49" s="86">
        <f>14808-12663</f>
        <v>2145</v>
      </c>
      <c r="F49" s="127">
        <f>E49/E50</f>
        <v>0.14485413290113452</v>
      </c>
      <c r="G49" s="191">
        <v>2519</v>
      </c>
      <c r="H49" s="88">
        <f>G49/G50</f>
        <v>0.15370065287692966</v>
      </c>
      <c r="I49" s="89">
        <f>-16501+19542</f>
        <v>3041</v>
      </c>
      <c r="J49" s="127">
        <f>I49/I50</f>
        <v>0.15561355030191382</v>
      </c>
      <c r="K49" s="194">
        <v>2861</v>
      </c>
      <c r="L49" s="117">
        <f>K49/K50</f>
        <v>0.17313161875945537</v>
      </c>
      <c r="P49" s="420" t="s">
        <v>24</v>
      </c>
      <c r="Q49" s="421"/>
      <c r="R49" s="180" t="e">
        <f>SUM(#REF!)</f>
        <v>#REF!</v>
      </c>
      <c r="S49" s="175" t="e">
        <f>R49/R52</f>
        <v>#REF!</v>
      </c>
    </row>
    <row r="50" spans="2:19" ht="20.100000000000001" customHeight="1" thickTop="1" thickBot="1" x14ac:dyDescent="0.2">
      <c r="B50" s="90" t="s">
        <v>16</v>
      </c>
      <c r="C50" s="192">
        <f t="shared" ref="C50:J50" si="1">SUM(C44:C49)</f>
        <v>12482</v>
      </c>
      <c r="D50" s="124">
        <f t="shared" si="1"/>
        <v>1</v>
      </c>
      <c r="E50" s="71">
        <f t="shared" si="1"/>
        <v>14808</v>
      </c>
      <c r="F50" s="193">
        <f t="shared" si="1"/>
        <v>1</v>
      </c>
      <c r="G50" s="192">
        <f t="shared" si="1"/>
        <v>16389</v>
      </c>
      <c r="H50" s="124">
        <f>SUM(H44:H49)</f>
        <v>1</v>
      </c>
      <c r="I50" s="125">
        <f t="shared" si="1"/>
        <v>19542</v>
      </c>
      <c r="J50" s="195">
        <f t="shared" si="1"/>
        <v>1</v>
      </c>
      <c r="K50" s="160">
        <f>SUM(K44:K49)</f>
        <v>16525</v>
      </c>
      <c r="L50" s="118">
        <f>SUM(L44:L49)</f>
        <v>1.0000000000000002</v>
      </c>
      <c r="P50" s="393" t="s">
        <v>50</v>
      </c>
      <c r="Q50" s="394"/>
      <c r="R50" s="181" t="e">
        <f>SUM(#REF!)</f>
        <v>#REF!</v>
      </c>
      <c r="S50" s="176" t="e">
        <f>R50/R52</f>
        <v>#REF!</v>
      </c>
    </row>
    <row r="51" spans="2:19" ht="20.100000000000001" customHeight="1" thickBot="1" x14ac:dyDescent="0.2">
      <c r="B51" s="12"/>
      <c r="C51" s="196"/>
      <c r="D51" s="197"/>
      <c r="E51" s="196"/>
      <c r="F51" s="197"/>
      <c r="G51" s="196"/>
      <c r="H51" s="197"/>
      <c r="I51" s="196"/>
      <c r="J51" s="198"/>
      <c r="K51" s="199"/>
      <c r="L51" s="200"/>
      <c r="P51" s="201"/>
      <c r="Q51" s="202"/>
      <c r="R51" s="203"/>
      <c r="S51" s="204"/>
    </row>
    <row r="52" spans="2:19" ht="20.100000000000001" customHeight="1" thickTop="1" thickBot="1" x14ac:dyDescent="0.2">
      <c r="B52" s="75"/>
      <c r="C52" s="76"/>
      <c r="D52" s="77"/>
      <c r="E52" s="76"/>
      <c r="F52" s="77"/>
      <c r="G52" s="76"/>
      <c r="H52" s="77"/>
      <c r="I52" s="76"/>
      <c r="P52" s="395" t="s">
        <v>51</v>
      </c>
      <c r="Q52" s="396"/>
      <c r="R52" s="182" t="e">
        <f>SUM(R44:R50)</f>
        <v>#REF!</v>
      </c>
      <c r="S52" s="177" t="e">
        <f>SUM(S44:S50)</f>
        <v>#REF!</v>
      </c>
    </row>
    <row r="53" spans="2:19" ht="50.1" customHeight="1" x14ac:dyDescent="0.15">
      <c r="B53" s="75"/>
      <c r="C53" s="76"/>
      <c r="D53" s="77"/>
      <c r="E53" s="76"/>
      <c r="F53" s="77"/>
      <c r="G53" s="76"/>
      <c r="H53" s="77"/>
      <c r="I53" s="76"/>
      <c r="J53" s="77"/>
    </row>
    <row r="54" spans="2:19" ht="14.25" customHeight="1" x14ac:dyDescent="0.15">
      <c r="B54" s="19" t="s">
        <v>27</v>
      </c>
    </row>
    <row r="55" spans="2:19" ht="3.75" customHeight="1" x14ac:dyDescent="0.15"/>
    <row r="56" spans="2:19" ht="14.25" thickBot="1" x14ac:dyDescent="0.2">
      <c r="B56" s="19" t="s">
        <v>28</v>
      </c>
    </row>
    <row r="57" spans="2:19" ht="31.5" customHeight="1" thickBot="1" x14ac:dyDescent="0.2">
      <c r="B57" s="206"/>
      <c r="C57" s="228" t="s">
        <v>76</v>
      </c>
      <c r="D57" s="243"/>
      <c r="E57" s="244"/>
      <c r="F57" s="245"/>
      <c r="G57" s="228" t="s">
        <v>77</v>
      </c>
      <c r="H57" s="243"/>
      <c r="I57" s="244"/>
      <c r="J57" s="245"/>
      <c r="K57" s="243" t="s">
        <v>82</v>
      </c>
      <c r="L57" s="276"/>
    </row>
    <row r="58" spans="2:19" ht="31.5" customHeight="1" thickBot="1" x14ac:dyDescent="0.2">
      <c r="B58" s="205"/>
      <c r="C58" s="246" t="s">
        <v>78</v>
      </c>
      <c r="D58" s="247"/>
      <c r="E58" s="247" t="s">
        <v>79</v>
      </c>
      <c r="F58" s="248"/>
      <c r="G58" s="246" t="s">
        <v>80</v>
      </c>
      <c r="H58" s="247"/>
      <c r="I58" s="247" t="s">
        <v>79</v>
      </c>
      <c r="J58" s="248"/>
      <c r="K58" s="241" t="s">
        <v>80</v>
      </c>
      <c r="L58" s="242"/>
    </row>
    <row r="59" spans="2:19" ht="15.75" customHeight="1" thickBot="1" x14ac:dyDescent="0.2">
      <c r="B59" s="45" t="s">
        <v>25</v>
      </c>
      <c r="C59" s="315">
        <v>2483</v>
      </c>
      <c r="D59" s="316"/>
      <c r="E59" s="316">
        <v>2947</v>
      </c>
      <c r="F59" s="317"/>
      <c r="G59" s="315">
        <v>2695</v>
      </c>
      <c r="H59" s="316"/>
      <c r="I59" s="316">
        <v>3107</v>
      </c>
      <c r="J59" s="317"/>
      <c r="K59" s="410">
        <v>2823</v>
      </c>
      <c r="L59" s="411"/>
    </row>
    <row r="60" spans="2:19" ht="7.5" customHeight="1" x14ac:dyDescent="0.15"/>
    <row r="61" spans="2:19" ht="14.25" thickBot="1" x14ac:dyDescent="0.2">
      <c r="B61" s="19" t="s">
        <v>83</v>
      </c>
    </row>
    <row r="62" spans="2:19" ht="30" customHeight="1" thickBot="1" x14ac:dyDescent="0.2">
      <c r="B62" s="2"/>
      <c r="C62" s="313" t="s">
        <v>9</v>
      </c>
      <c r="D62" s="314"/>
      <c r="E62" s="314" t="s">
        <v>10</v>
      </c>
      <c r="F62" s="314"/>
      <c r="G62" s="264" t="s">
        <v>11</v>
      </c>
      <c r="H62" s="264"/>
      <c r="I62" s="264" t="s">
        <v>87</v>
      </c>
      <c r="J62" s="264"/>
      <c r="K62" s="264" t="s">
        <v>91</v>
      </c>
      <c r="L62" s="264"/>
      <c r="M62" s="314" t="s">
        <v>89</v>
      </c>
      <c r="N62" s="318"/>
    </row>
    <row r="63" spans="2:19" ht="33" customHeight="1" thickBot="1" x14ac:dyDescent="0.2">
      <c r="B63" s="46" t="s">
        <v>25</v>
      </c>
      <c r="C63" s="303">
        <v>783</v>
      </c>
      <c r="D63" s="278"/>
      <c r="E63" s="280">
        <v>549</v>
      </c>
      <c r="F63" s="280"/>
      <c r="G63" s="319">
        <v>654</v>
      </c>
      <c r="H63" s="320"/>
      <c r="I63" s="280">
        <v>314</v>
      </c>
      <c r="J63" s="280"/>
      <c r="K63" s="305">
        <v>342</v>
      </c>
      <c r="L63" s="280"/>
      <c r="M63" s="280">
        <v>181</v>
      </c>
      <c r="N63" s="306"/>
      <c r="O63">
        <f>SUM(C63:N63)</f>
        <v>2823</v>
      </c>
    </row>
    <row r="64" spans="2:19" ht="19.5" hidden="1" customHeight="1" thickBot="1" x14ac:dyDescent="0.2">
      <c r="B64" s="57" t="e">
        <f>#REF!</f>
        <v>#REF!</v>
      </c>
      <c r="C64" s="321" t="e">
        <f>#REF!</f>
        <v>#REF!</v>
      </c>
      <c r="D64" s="322"/>
      <c r="E64" s="322" t="e">
        <f>#REF!</f>
        <v>#REF!</v>
      </c>
      <c r="F64" s="322"/>
      <c r="G64" s="322" t="e">
        <f>#REF!</f>
        <v>#REF!</v>
      </c>
      <c r="H64" s="322"/>
      <c r="I64" s="322" t="e">
        <f>#REF!</f>
        <v>#REF!</v>
      </c>
      <c r="J64" s="322"/>
      <c r="K64" s="322" t="e">
        <f>#REF!</f>
        <v>#REF!</v>
      </c>
      <c r="L64" s="322"/>
      <c r="M64" s="322" t="e">
        <f>#REF!</f>
        <v>#REF!</v>
      </c>
      <c r="N64" s="323"/>
      <c r="O64" t="e">
        <f>SUM(C64:N64)</f>
        <v>#REF!</v>
      </c>
    </row>
    <row r="65" spans="2:15" ht="7.5" customHeight="1" x14ac:dyDescent="0.15"/>
    <row r="66" spans="2:15" ht="14.25" customHeight="1" x14ac:dyDescent="0.15">
      <c r="B66" s="19" t="s">
        <v>29</v>
      </c>
    </row>
    <row r="67" spans="2:15" ht="3.75" customHeight="1" x14ac:dyDescent="0.15"/>
    <row r="68" spans="2:15" ht="14.25" thickBot="1" x14ac:dyDescent="0.2">
      <c r="B68" s="19" t="s">
        <v>46</v>
      </c>
    </row>
    <row r="69" spans="2:15" ht="20.25" customHeight="1" thickBot="1" x14ac:dyDescent="0.2">
      <c r="B69" s="206"/>
      <c r="C69" s="228" t="s">
        <v>76</v>
      </c>
      <c r="D69" s="243"/>
      <c r="E69" s="244"/>
      <c r="F69" s="245"/>
      <c r="G69" s="228" t="s">
        <v>77</v>
      </c>
      <c r="H69" s="243"/>
      <c r="I69" s="244"/>
      <c r="J69" s="245"/>
      <c r="K69" s="243" t="s">
        <v>82</v>
      </c>
      <c r="L69" s="276"/>
    </row>
    <row r="70" spans="2:15" ht="20.25" customHeight="1" thickBot="1" x14ac:dyDescent="0.2">
      <c r="B70" s="205"/>
      <c r="C70" s="246" t="s">
        <v>78</v>
      </c>
      <c r="D70" s="247"/>
      <c r="E70" s="247" t="s">
        <v>79</v>
      </c>
      <c r="F70" s="248"/>
      <c r="G70" s="246" t="s">
        <v>80</v>
      </c>
      <c r="H70" s="247"/>
      <c r="I70" s="247" t="s">
        <v>79</v>
      </c>
      <c r="J70" s="248"/>
      <c r="K70" s="241" t="s">
        <v>80</v>
      </c>
      <c r="L70" s="242"/>
    </row>
    <row r="71" spans="2:15" ht="20.100000000000001" customHeight="1" x14ac:dyDescent="0.15">
      <c r="B71" s="24" t="s">
        <v>30</v>
      </c>
      <c r="C71" s="324">
        <v>12</v>
      </c>
      <c r="D71" s="325"/>
      <c r="E71" s="326">
        <v>14</v>
      </c>
      <c r="F71" s="327"/>
      <c r="G71" s="324">
        <v>17</v>
      </c>
      <c r="H71" s="325"/>
      <c r="I71" s="326">
        <v>17</v>
      </c>
      <c r="J71" s="327"/>
      <c r="K71" s="412">
        <v>17</v>
      </c>
      <c r="L71" s="327"/>
    </row>
    <row r="72" spans="2:15" ht="20.100000000000001" customHeight="1" x14ac:dyDescent="0.15">
      <c r="B72" s="30" t="s">
        <v>31</v>
      </c>
      <c r="C72" s="265">
        <v>86</v>
      </c>
      <c r="D72" s="266"/>
      <c r="E72" s="267">
        <v>96</v>
      </c>
      <c r="F72" s="268"/>
      <c r="G72" s="265">
        <v>87</v>
      </c>
      <c r="H72" s="266"/>
      <c r="I72" s="267">
        <v>104</v>
      </c>
      <c r="J72" s="268"/>
      <c r="K72" s="409">
        <v>87</v>
      </c>
      <c r="L72" s="268"/>
    </row>
    <row r="73" spans="2:15" ht="20.100000000000001" customHeight="1" x14ac:dyDescent="0.15">
      <c r="B73" s="31" t="s">
        <v>32</v>
      </c>
      <c r="C73" s="265">
        <v>252</v>
      </c>
      <c r="D73" s="266"/>
      <c r="E73" s="267">
        <v>313</v>
      </c>
      <c r="F73" s="268"/>
      <c r="G73" s="265">
        <v>224</v>
      </c>
      <c r="H73" s="266"/>
      <c r="I73" s="267">
        <f>389-I71-I72</f>
        <v>268</v>
      </c>
      <c r="J73" s="268"/>
      <c r="K73" s="409">
        <v>219</v>
      </c>
      <c r="L73" s="268"/>
    </row>
    <row r="74" spans="2:15" ht="20.100000000000001" customHeight="1" thickBot="1" x14ac:dyDescent="0.2">
      <c r="B74" s="121" t="s">
        <v>40</v>
      </c>
      <c r="C74" s="269">
        <v>8</v>
      </c>
      <c r="D74" s="270"/>
      <c r="E74" s="271">
        <v>10</v>
      </c>
      <c r="F74" s="272"/>
      <c r="G74" s="269">
        <v>6</v>
      </c>
      <c r="H74" s="270"/>
      <c r="I74" s="271">
        <v>7</v>
      </c>
      <c r="J74" s="272"/>
      <c r="K74" s="415">
        <v>3</v>
      </c>
      <c r="L74" s="272"/>
    </row>
    <row r="75" spans="2:15" ht="20.100000000000001" customHeight="1" thickTop="1" thickBot="1" x14ac:dyDescent="0.2">
      <c r="B75" s="122" t="s">
        <v>35</v>
      </c>
      <c r="C75" s="328">
        <f>SUM(C71:D74)</f>
        <v>358</v>
      </c>
      <c r="D75" s="329"/>
      <c r="E75" s="330">
        <f>SUM(E71:F74)</f>
        <v>433</v>
      </c>
      <c r="F75" s="331"/>
      <c r="G75" s="328">
        <f>SUM(G71:H74)</f>
        <v>334</v>
      </c>
      <c r="H75" s="329"/>
      <c r="I75" s="330">
        <f>SUM(I71:J74)</f>
        <v>396</v>
      </c>
      <c r="J75" s="331"/>
      <c r="K75" s="391">
        <f>SUM(K71:L74)</f>
        <v>326</v>
      </c>
      <c r="L75" s="416"/>
    </row>
    <row r="76" spans="2:15" ht="7.5" customHeight="1" x14ac:dyDescent="0.15"/>
    <row r="77" spans="2:15" ht="14.25" thickBot="1" x14ac:dyDescent="0.2">
      <c r="B77" s="134" t="s">
        <v>84</v>
      </c>
    </row>
    <row r="78" spans="2:15" ht="30" customHeight="1" thickBot="1" x14ac:dyDescent="0.2">
      <c r="B78" s="2"/>
      <c r="C78" s="313" t="s">
        <v>9</v>
      </c>
      <c r="D78" s="314"/>
      <c r="E78" s="314" t="s">
        <v>10</v>
      </c>
      <c r="F78" s="314"/>
      <c r="G78" s="264" t="s">
        <v>11</v>
      </c>
      <c r="H78" s="264"/>
      <c r="I78" s="264" t="s">
        <v>86</v>
      </c>
      <c r="J78" s="264"/>
      <c r="K78" s="264" t="s">
        <v>90</v>
      </c>
      <c r="L78" s="264"/>
      <c r="M78" s="314" t="s">
        <v>88</v>
      </c>
      <c r="N78" s="318"/>
    </row>
    <row r="79" spans="2:15" ht="20.100000000000001" customHeight="1" x14ac:dyDescent="0.15">
      <c r="B79" s="24" t="s">
        <v>30</v>
      </c>
      <c r="C79" s="332">
        <v>0</v>
      </c>
      <c r="D79" s="333"/>
      <c r="E79" s="333">
        <v>6</v>
      </c>
      <c r="F79" s="333"/>
      <c r="G79" s="333">
        <v>3</v>
      </c>
      <c r="H79" s="333"/>
      <c r="I79" s="333">
        <v>0</v>
      </c>
      <c r="J79" s="333"/>
      <c r="K79" s="333">
        <v>0</v>
      </c>
      <c r="L79" s="333"/>
      <c r="M79" s="333">
        <v>8</v>
      </c>
      <c r="N79" s="334"/>
      <c r="O79">
        <f t="shared" ref="O79:O84" si="2">SUM(C79:N79)</f>
        <v>17</v>
      </c>
    </row>
    <row r="80" spans="2:15" ht="20.100000000000001" customHeight="1" x14ac:dyDescent="0.15">
      <c r="B80" s="30" t="s">
        <v>31</v>
      </c>
      <c r="C80" s="335">
        <v>14</v>
      </c>
      <c r="D80" s="336"/>
      <c r="E80" s="336">
        <v>15</v>
      </c>
      <c r="F80" s="336"/>
      <c r="G80" s="333">
        <v>12</v>
      </c>
      <c r="H80" s="333"/>
      <c r="I80" s="337">
        <v>8</v>
      </c>
      <c r="J80" s="335"/>
      <c r="K80" s="337">
        <v>21</v>
      </c>
      <c r="L80" s="335"/>
      <c r="M80" s="337">
        <v>17</v>
      </c>
      <c r="N80" s="338"/>
      <c r="O80">
        <f t="shared" si="2"/>
        <v>87</v>
      </c>
    </row>
    <row r="81" spans="1:16" ht="20.100000000000001" customHeight="1" x14ac:dyDescent="0.15">
      <c r="B81" s="31" t="s">
        <v>32</v>
      </c>
      <c r="C81" s="332">
        <v>0</v>
      </c>
      <c r="D81" s="333"/>
      <c r="E81" s="333">
        <v>21</v>
      </c>
      <c r="F81" s="333"/>
      <c r="G81" s="333">
        <v>4</v>
      </c>
      <c r="H81" s="333"/>
      <c r="I81" s="337">
        <v>7</v>
      </c>
      <c r="J81" s="335"/>
      <c r="K81" s="337">
        <v>1</v>
      </c>
      <c r="L81" s="335"/>
      <c r="M81" s="337">
        <v>3</v>
      </c>
      <c r="N81" s="338"/>
      <c r="O81">
        <f>SUM(C81:N81)</f>
        <v>36</v>
      </c>
    </row>
    <row r="82" spans="1:16" ht="20.100000000000001" customHeight="1" thickBot="1" x14ac:dyDescent="0.2">
      <c r="B82" s="32" t="s">
        <v>40</v>
      </c>
      <c r="C82" s="339">
        <v>0</v>
      </c>
      <c r="D82" s="340"/>
      <c r="E82" s="340">
        <v>0</v>
      </c>
      <c r="F82" s="340"/>
      <c r="G82" s="340">
        <v>0</v>
      </c>
      <c r="H82" s="340"/>
      <c r="I82" s="341">
        <v>3</v>
      </c>
      <c r="J82" s="342"/>
      <c r="K82" s="341">
        <v>0</v>
      </c>
      <c r="L82" s="342"/>
      <c r="M82" s="341">
        <v>0</v>
      </c>
      <c r="N82" s="343"/>
      <c r="O82">
        <f>SUM(C82:N82)</f>
        <v>3</v>
      </c>
    </row>
    <row r="83" spans="1:16" ht="20.100000000000001" customHeight="1" thickTop="1" thickBot="1" x14ac:dyDescent="0.2">
      <c r="B83" s="11" t="s">
        <v>35</v>
      </c>
      <c r="C83" s="321">
        <f>SUM(C79:D82)</f>
        <v>14</v>
      </c>
      <c r="D83" s="322"/>
      <c r="E83" s="321">
        <f>SUM(E79:F82)</f>
        <v>42</v>
      </c>
      <c r="F83" s="322"/>
      <c r="G83" s="321">
        <f>SUM(G79:H82)</f>
        <v>19</v>
      </c>
      <c r="H83" s="322"/>
      <c r="I83" s="321">
        <f>SUM(I79:J82)</f>
        <v>18</v>
      </c>
      <c r="J83" s="322"/>
      <c r="K83" s="321">
        <f>SUM(K79:L82)</f>
        <v>22</v>
      </c>
      <c r="L83" s="322"/>
      <c r="M83" s="322">
        <f>SUM(M79:N82)</f>
        <v>28</v>
      </c>
      <c r="N83" s="323"/>
      <c r="O83">
        <f t="shared" si="2"/>
        <v>143</v>
      </c>
    </row>
    <row r="84" spans="1:16" ht="20.100000000000001" customHeight="1" x14ac:dyDescent="0.15">
      <c r="A84" s="10"/>
      <c r="B84" s="80" t="s">
        <v>48</v>
      </c>
      <c r="C84" s="344">
        <v>12</v>
      </c>
      <c r="D84" s="344"/>
      <c r="E84" s="344">
        <v>24</v>
      </c>
      <c r="F84" s="344"/>
      <c r="G84" s="344">
        <v>30</v>
      </c>
      <c r="H84" s="344"/>
      <c r="I84" s="344">
        <v>42</v>
      </c>
      <c r="J84" s="344"/>
      <c r="K84" s="344">
        <v>48</v>
      </c>
      <c r="L84" s="344"/>
      <c r="M84" s="344">
        <v>42</v>
      </c>
      <c r="N84" s="344"/>
      <c r="O84">
        <f t="shared" si="2"/>
        <v>198</v>
      </c>
    </row>
    <row r="85" spans="1:16" s="20" customFormat="1" ht="27" customHeight="1" x14ac:dyDescent="0.15">
      <c r="A85" s="145" t="s">
        <v>36</v>
      </c>
    </row>
    <row r="86" spans="1:16" s="20" customFormat="1" ht="27" customHeight="1" x14ac:dyDescent="0.15">
      <c r="B86" s="345" t="s">
        <v>92</v>
      </c>
      <c r="C86" s="345"/>
      <c r="D86" s="345"/>
      <c r="E86" s="345"/>
      <c r="F86" s="345"/>
      <c r="G86" s="345"/>
      <c r="H86" s="345"/>
      <c r="I86" s="345"/>
      <c r="J86" s="345"/>
      <c r="K86" s="345"/>
      <c r="L86" s="345"/>
      <c r="M86" s="345"/>
      <c r="N86" s="345"/>
      <c r="O86" s="345"/>
      <c r="P86" s="345"/>
    </row>
    <row r="87" spans="1:16" ht="5.25" customHeight="1" x14ac:dyDescent="0.15"/>
    <row r="88" spans="1:16" ht="14.25" thickBot="1" x14ac:dyDescent="0.2">
      <c r="B88" s="19" t="s">
        <v>34</v>
      </c>
    </row>
    <row r="89" spans="1:16" ht="19.5" customHeight="1" thickBot="1" x14ac:dyDescent="0.2">
      <c r="B89" s="273"/>
      <c r="C89" s="228" t="s">
        <v>76</v>
      </c>
      <c r="D89" s="243"/>
      <c r="E89" s="244"/>
      <c r="F89" s="245"/>
      <c r="G89" s="228" t="s">
        <v>77</v>
      </c>
      <c r="H89" s="243"/>
      <c r="I89" s="244"/>
      <c r="J89" s="245"/>
      <c r="K89" s="243" t="s">
        <v>82</v>
      </c>
      <c r="L89" s="276"/>
    </row>
    <row r="90" spans="1:16" ht="19.5" customHeight="1" thickBot="1" x14ac:dyDescent="0.2">
      <c r="B90" s="274"/>
      <c r="C90" s="246" t="s">
        <v>78</v>
      </c>
      <c r="D90" s="247"/>
      <c r="E90" s="247" t="s">
        <v>79</v>
      </c>
      <c r="F90" s="248"/>
      <c r="G90" s="246" t="s">
        <v>80</v>
      </c>
      <c r="H90" s="247"/>
      <c r="I90" s="247" t="s">
        <v>79</v>
      </c>
      <c r="J90" s="248"/>
      <c r="K90" s="241" t="s">
        <v>80</v>
      </c>
      <c r="L90" s="242"/>
    </row>
    <row r="91" spans="1:16" ht="19.5" customHeight="1" thickBot="1" x14ac:dyDescent="0.2">
      <c r="B91" s="275"/>
      <c r="C91" s="94" t="s">
        <v>19</v>
      </c>
      <c r="D91" s="156" t="s">
        <v>20</v>
      </c>
      <c r="E91" s="157" t="s">
        <v>19</v>
      </c>
      <c r="F91" s="158" t="s">
        <v>20</v>
      </c>
      <c r="G91" s="94" t="s">
        <v>19</v>
      </c>
      <c r="H91" s="156" t="s">
        <v>20</v>
      </c>
      <c r="I91" s="47" t="s">
        <v>19</v>
      </c>
      <c r="J91" s="158" t="s">
        <v>20</v>
      </c>
      <c r="K91" s="47" t="s">
        <v>19</v>
      </c>
      <c r="L91" s="158" t="s">
        <v>20</v>
      </c>
    </row>
    <row r="92" spans="1:16" ht="20.100000000000001" customHeight="1" x14ac:dyDescent="0.15">
      <c r="B92" s="28" t="s">
        <v>52</v>
      </c>
      <c r="C92" s="208">
        <v>109</v>
      </c>
      <c r="D92" s="161">
        <v>8.0000000000000002E-3</v>
      </c>
      <c r="E92" s="102">
        <v>128</v>
      </c>
      <c r="F92" s="209">
        <v>8.0000000000000002E-3</v>
      </c>
      <c r="G92" s="208">
        <v>115</v>
      </c>
      <c r="H92" s="162">
        <v>8.9999999999999993E-3</v>
      </c>
      <c r="I92" s="100">
        <v>126</v>
      </c>
      <c r="J92" s="209">
        <v>7.0000000000000001E-3</v>
      </c>
      <c r="K92" s="214">
        <v>127</v>
      </c>
      <c r="L92" s="113">
        <v>8.0000000000000002E-3</v>
      </c>
    </row>
    <row r="93" spans="1:16" ht="20.100000000000001" customHeight="1" x14ac:dyDescent="0.15">
      <c r="B93" s="28" t="s">
        <v>53</v>
      </c>
      <c r="C93" s="208">
        <v>68</v>
      </c>
      <c r="D93" s="161">
        <v>7.0000000000000001E-3</v>
      </c>
      <c r="E93" s="102">
        <v>85</v>
      </c>
      <c r="F93" s="209">
        <v>7.0000000000000001E-3</v>
      </c>
      <c r="G93" s="208">
        <v>178</v>
      </c>
      <c r="H93" s="162">
        <v>6.0000000000000001E-3</v>
      </c>
      <c r="I93" s="100">
        <v>202</v>
      </c>
      <c r="J93" s="209">
        <v>1.0999999999999999E-2</v>
      </c>
      <c r="K93" s="214">
        <v>124</v>
      </c>
      <c r="L93" s="113">
        <v>8.0000000000000002E-3</v>
      </c>
    </row>
    <row r="94" spans="1:16" ht="20.100000000000001" customHeight="1" thickBot="1" x14ac:dyDescent="0.2">
      <c r="B94" s="91" t="s">
        <v>54</v>
      </c>
      <c r="C94" s="210">
        <v>151</v>
      </c>
      <c r="D94" s="163">
        <v>1.2E-2</v>
      </c>
      <c r="E94" s="104">
        <v>181</v>
      </c>
      <c r="F94" s="211">
        <v>1.2E-2</v>
      </c>
      <c r="G94" s="210">
        <v>204</v>
      </c>
      <c r="H94" s="163">
        <v>1.0999999999999999E-2</v>
      </c>
      <c r="I94" s="164">
        <f>26+208</f>
        <v>234</v>
      </c>
      <c r="J94" s="211">
        <v>1.0999999999999999E-2</v>
      </c>
      <c r="K94" s="215">
        <v>281</v>
      </c>
      <c r="L94" s="114">
        <v>1.7999999999999999E-2</v>
      </c>
    </row>
    <row r="95" spans="1:16" ht="20.100000000000001" customHeight="1" thickTop="1" thickBot="1" x14ac:dyDescent="0.2">
      <c r="B95" s="4" t="s">
        <v>16</v>
      </c>
      <c r="C95" s="212">
        <f t="shared" ref="C95:H95" si="3">SUM(C92:C94)</f>
        <v>328</v>
      </c>
      <c r="D95" s="165">
        <f t="shared" si="3"/>
        <v>2.7E-2</v>
      </c>
      <c r="E95" s="70">
        <f t="shared" si="3"/>
        <v>394</v>
      </c>
      <c r="F95" s="213">
        <f t="shared" si="3"/>
        <v>2.7E-2</v>
      </c>
      <c r="G95" s="217">
        <f t="shared" si="3"/>
        <v>497</v>
      </c>
      <c r="H95" s="165">
        <f t="shared" si="3"/>
        <v>2.5999999999999999E-2</v>
      </c>
      <c r="I95" s="166">
        <f>SUM(I92:I94)</f>
        <v>562</v>
      </c>
      <c r="J95" s="213">
        <f>SUM(J92:J94)</f>
        <v>2.8999999999999998E-2</v>
      </c>
      <c r="K95" s="216">
        <f>SUM(K92:K94)</f>
        <v>532</v>
      </c>
      <c r="L95" s="115">
        <f>SUM(L92:L94)</f>
        <v>3.4000000000000002E-2</v>
      </c>
    </row>
    <row r="96" spans="1:16" ht="7.5" customHeight="1" x14ac:dyDescent="0.15">
      <c r="B96" s="12"/>
      <c r="C96" s="10"/>
      <c r="D96" s="10"/>
      <c r="E96" s="10"/>
      <c r="F96" s="10"/>
      <c r="G96" s="10"/>
      <c r="H96" s="10"/>
      <c r="I96" s="10"/>
      <c r="J96" s="10"/>
      <c r="K96" s="10"/>
      <c r="L96" s="10"/>
    </row>
    <row r="97" spans="1:18" ht="20.100000000000001" customHeight="1" thickBot="1" x14ac:dyDescent="0.2">
      <c r="B97" s="19" t="s">
        <v>95</v>
      </c>
      <c r="C97" s="10"/>
      <c r="D97" s="10"/>
      <c r="E97" s="10"/>
      <c r="F97" s="10"/>
      <c r="G97" s="10"/>
      <c r="H97" s="10"/>
      <c r="I97" s="10"/>
      <c r="J97" s="10"/>
      <c r="K97" s="10"/>
      <c r="L97" s="10"/>
    </row>
    <row r="98" spans="1:18" ht="30" customHeight="1" thickBot="1" x14ac:dyDescent="0.2">
      <c r="B98" s="273"/>
      <c r="C98" s="313" t="s">
        <v>9</v>
      </c>
      <c r="D98" s="314"/>
      <c r="E98" s="314" t="s">
        <v>10</v>
      </c>
      <c r="F98" s="314"/>
      <c r="G98" s="264" t="s">
        <v>11</v>
      </c>
      <c r="H98" s="264"/>
      <c r="I98" s="264" t="s">
        <v>86</v>
      </c>
      <c r="J98" s="264"/>
      <c r="K98" s="264" t="s">
        <v>90</v>
      </c>
      <c r="L98" s="264"/>
      <c r="M98" s="314" t="s">
        <v>88</v>
      </c>
      <c r="N98" s="318"/>
    </row>
    <row r="99" spans="1:18" ht="20.100000000000001" customHeight="1" thickBot="1" x14ac:dyDescent="0.2">
      <c r="B99" s="275"/>
      <c r="C99" s="47" t="s">
        <v>19</v>
      </c>
      <c r="D99" s="48" t="s">
        <v>20</v>
      </c>
      <c r="E99" s="49" t="s">
        <v>19</v>
      </c>
      <c r="F99" s="48" t="s">
        <v>20</v>
      </c>
      <c r="G99" s="49" t="s">
        <v>19</v>
      </c>
      <c r="H99" s="48" t="s">
        <v>20</v>
      </c>
      <c r="I99" s="49" t="s">
        <v>19</v>
      </c>
      <c r="J99" s="59" t="s">
        <v>20</v>
      </c>
      <c r="K99" s="72" t="s">
        <v>19</v>
      </c>
      <c r="L99" s="60" t="s">
        <v>20</v>
      </c>
      <c r="M99" s="49" t="s">
        <v>19</v>
      </c>
      <c r="N99" s="50" t="s">
        <v>20</v>
      </c>
    </row>
    <row r="100" spans="1:18" ht="20.100000000000001" customHeight="1" x14ac:dyDescent="0.15">
      <c r="B100" s="28" t="s">
        <v>52</v>
      </c>
      <c r="C100" s="33">
        <v>25</v>
      </c>
      <c r="D100" s="38">
        <f>ROUND(C100/4156,3)</f>
        <v>6.0000000000000001E-3</v>
      </c>
      <c r="E100" s="34">
        <v>25</v>
      </c>
      <c r="F100" s="38">
        <f>ROUND(E100/2977,3)</f>
        <v>8.0000000000000002E-3</v>
      </c>
      <c r="G100" s="34">
        <v>48</v>
      </c>
      <c r="H100" s="38">
        <f>ROUND(G100/5358,3)</f>
        <v>8.9999999999999993E-3</v>
      </c>
      <c r="I100" s="1">
        <v>16</v>
      </c>
      <c r="J100" s="61">
        <f>ROUND(I100/1863,3)</f>
        <v>8.9999999999999993E-3</v>
      </c>
      <c r="K100" s="106">
        <v>2</v>
      </c>
      <c r="L100" s="107">
        <f>ROUND(K100/1299,3)</f>
        <v>2E-3</v>
      </c>
      <c r="M100" s="1">
        <v>11</v>
      </c>
      <c r="N100" s="53">
        <f>ROUND(M100/872,3)</f>
        <v>1.2999999999999999E-2</v>
      </c>
      <c r="O100" s="65">
        <f t="shared" ref="O100:O102" si="4">C100+E100+G100+I100+K100+M100</f>
        <v>127</v>
      </c>
    </row>
    <row r="101" spans="1:18" ht="20.100000000000001" customHeight="1" x14ac:dyDescent="0.15">
      <c r="B101" s="28" t="s">
        <v>53</v>
      </c>
      <c r="C101" s="33">
        <v>28</v>
      </c>
      <c r="D101" s="38">
        <f t="shared" ref="D101:D102" si="5">ROUND(C101/4156,3)</f>
        <v>7.0000000000000001E-3</v>
      </c>
      <c r="E101" s="34">
        <v>43</v>
      </c>
      <c r="F101" s="38">
        <f t="shared" ref="F101:F102" si="6">ROUND(E101/2977,3)</f>
        <v>1.4E-2</v>
      </c>
      <c r="G101" s="1">
        <v>20</v>
      </c>
      <c r="H101" s="38">
        <f t="shared" ref="H101:H102" si="7">ROUND(G101/5358,3)</f>
        <v>4.0000000000000001E-3</v>
      </c>
      <c r="I101" s="1">
        <v>26</v>
      </c>
      <c r="J101" s="61">
        <f t="shared" ref="J101:J102" si="8">ROUND(I101/1863,3)</f>
        <v>1.4E-2</v>
      </c>
      <c r="K101" s="106">
        <v>3</v>
      </c>
      <c r="L101" s="108">
        <f t="shared" ref="L101:L102" si="9">ROUND(K101/1299,3)</f>
        <v>2E-3</v>
      </c>
      <c r="M101" s="1">
        <v>4</v>
      </c>
      <c r="N101" s="53">
        <f>ROUND(M101/872,3)</f>
        <v>5.0000000000000001E-3</v>
      </c>
      <c r="O101" s="65">
        <f t="shared" si="4"/>
        <v>124</v>
      </c>
    </row>
    <row r="102" spans="1:18" ht="20.100000000000001" customHeight="1" thickBot="1" x14ac:dyDescent="0.2">
      <c r="B102" s="91" t="s">
        <v>54</v>
      </c>
      <c r="C102" s="62">
        <v>64</v>
      </c>
      <c r="D102" s="39">
        <f t="shared" si="5"/>
        <v>1.4999999999999999E-2</v>
      </c>
      <c r="E102" s="63">
        <v>68</v>
      </c>
      <c r="F102" s="39">
        <f t="shared" si="6"/>
        <v>2.3E-2</v>
      </c>
      <c r="G102" s="35">
        <v>127</v>
      </c>
      <c r="H102" s="39">
        <f t="shared" si="7"/>
        <v>2.4E-2</v>
      </c>
      <c r="I102" s="9">
        <v>1</v>
      </c>
      <c r="J102" s="39">
        <f t="shared" si="8"/>
        <v>1E-3</v>
      </c>
      <c r="K102" s="109">
        <v>11</v>
      </c>
      <c r="L102" s="110">
        <f t="shared" si="9"/>
        <v>8.0000000000000002E-3</v>
      </c>
      <c r="M102" s="9">
        <v>10</v>
      </c>
      <c r="N102" s="54">
        <f>ROUND(M102/872,3)</f>
        <v>1.0999999999999999E-2</v>
      </c>
      <c r="O102" s="65">
        <f t="shared" si="4"/>
        <v>281</v>
      </c>
    </row>
    <row r="103" spans="1:18" ht="20.100000000000001" customHeight="1" thickTop="1" thickBot="1" x14ac:dyDescent="0.2">
      <c r="B103" s="4" t="s">
        <v>16</v>
      </c>
      <c r="C103" s="58">
        <f>SUM(C100:C102)</f>
        <v>117</v>
      </c>
      <c r="D103" s="55">
        <f>SUM(D100:D102)</f>
        <v>2.8000000000000001E-2</v>
      </c>
      <c r="E103" s="6">
        <f t="shared" ref="E103:L103" si="10">SUM(E100:E102)</f>
        <v>136</v>
      </c>
      <c r="F103" s="55">
        <f t="shared" si="10"/>
        <v>4.4999999999999998E-2</v>
      </c>
      <c r="G103" s="6">
        <f t="shared" si="10"/>
        <v>195</v>
      </c>
      <c r="H103" s="55">
        <f>SUM(H100:H102)</f>
        <v>3.6999999999999998E-2</v>
      </c>
      <c r="I103" s="6">
        <f t="shared" si="10"/>
        <v>43</v>
      </c>
      <c r="J103" s="64">
        <f t="shared" si="10"/>
        <v>2.4E-2</v>
      </c>
      <c r="K103" s="111">
        <f t="shared" si="10"/>
        <v>16</v>
      </c>
      <c r="L103" s="112">
        <f t="shared" si="10"/>
        <v>1.2E-2</v>
      </c>
      <c r="M103" s="6">
        <f>SUM(M100:M102)</f>
        <v>25</v>
      </c>
      <c r="N103" s="56">
        <f>SUM(N100:N102)</f>
        <v>2.8999999999999998E-2</v>
      </c>
      <c r="O103" s="65">
        <f>C103+E103+G103+I103+K103+M103</f>
        <v>532</v>
      </c>
    </row>
    <row r="104" spans="1:18" ht="7.5" customHeight="1" x14ac:dyDescent="0.15"/>
    <row r="105" spans="1:18" ht="50.1" customHeight="1" x14ac:dyDescent="0.15"/>
    <row r="106" spans="1:18" s="20" customFormat="1" ht="24.75" customHeight="1" x14ac:dyDescent="0.15">
      <c r="A106" s="145" t="s">
        <v>62</v>
      </c>
    </row>
    <row r="107" spans="1:18" ht="21.75" customHeight="1" x14ac:dyDescent="0.15">
      <c r="A107" s="20"/>
      <c r="B107" s="294" t="s">
        <v>63</v>
      </c>
      <c r="C107" s="294"/>
      <c r="D107" s="294"/>
      <c r="E107" s="294"/>
      <c r="F107" s="294"/>
      <c r="G107" s="294"/>
      <c r="H107" s="294"/>
      <c r="I107" s="294"/>
      <c r="J107" s="294"/>
      <c r="K107" s="294"/>
      <c r="L107" s="294"/>
      <c r="M107" s="294"/>
    </row>
    <row r="108" spans="1:18" ht="14.25" thickBot="1" x14ac:dyDescent="0.2">
      <c r="B108" s="19" t="s">
        <v>72</v>
      </c>
    </row>
    <row r="109" spans="1:18" ht="19.5" customHeight="1" thickBot="1" x14ac:dyDescent="0.2">
      <c r="B109" s="273"/>
      <c r="C109" s="228" t="s">
        <v>76</v>
      </c>
      <c r="D109" s="243"/>
      <c r="E109" s="244"/>
      <c r="F109" s="245"/>
      <c r="G109" s="228" t="s">
        <v>77</v>
      </c>
      <c r="H109" s="243"/>
      <c r="I109" s="244"/>
      <c r="J109" s="245"/>
      <c r="K109" s="243" t="s">
        <v>82</v>
      </c>
      <c r="L109" s="276"/>
    </row>
    <row r="110" spans="1:18" ht="19.5" customHeight="1" thickBot="1" x14ac:dyDescent="0.2">
      <c r="B110" s="274"/>
      <c r="C110" s="246" t="s">
        <v>78</v>
      </c>
      <c r="D110" s="247"/>
      <c r="E110" s="247" t="s">
        <v>79</v>
      </c>
      <c r="F110" s="248"/>
      <c r="G110" s="246" t="s">
        <v>80</v>
      </c>
      <c r="H110" s="247"/>
      <c r="I110" s="247" t="s">
        <v>79</v>
      </c>
      <c r="J110" s="248"/>
      <c r="K110" s="241" t="s">
        <v>80</v>
      </c>
      <c r="L110" s="242"/>
    </row>
    <row r="111" spans="1:18" ht="19.5" customHeight="1" thickBot="1" x14ac:dyDescent="0.2">
      <c r="B111" s="275"/>
      <c r="C111" s="96" t="s">
        <v>38</v>
      </c>
      <c r="D111" s="14" t="s">
        <v>37</v>
      </c>
      <c r="E111" s="15" t="s">
        <v>38</v>
      </c>
      <c r="F111" s="16" t="s">
        <v>37</v>
      </c>
      <c r="G111" s="96" t="s">
        <v>38</v>
      </c>
      <c r="H111" s="95" t="s">
        <v>37</v>
      </c>
      <c r="I111" s="15" t="s">
        <v>38</v>
      </c>
      <c r="J111" s="16" t="s">
        <v>37</v>
      </c>
      <c r="K111" s="13" t="s">
        <v>38</v>
      </c>
      <c r="L111" s="16" t="s">
        <v>37</v>
      </c>
      <c r="R111" s="131"/>
    </row>
    <row r="112" spans="1:18" ht="16.5" customHeight="1" x14ac:dyDescent="0.15">
      <c r="B112" s="147" t="s">
        <v>67</v>
      </c>
      <c r="C112" s="128">
        <v>195</v>
      </c>
      <c r="D112" s="148">
        <v>2391</v>
      </c>
      <c r="E112" s="149">
        <v>246</v>
      </c>
      <c r="F112" s="152">
        <v>4148</v>
      </c>
      <c r="G112" s="128">
        <v>222</v>
      </c>
      <c r="H112" s="148">
        <v>2616</v>
      </c>
      <c r="I112" s="150">
        <v>267</v>
      </c>
      <c r="J112" s="220">
        <v>3896</v>
      </c>
      <c r="K112" s="151">
        <v>357</v>
      </c>
      <c r="L112" s="152">
        <v>5383</v>
      </c>
    </row>
    <row r="113" spans="2:16" ht="16.5" hidden="1" customHeight="1" x14ac:dyDescent="0.15">
      <c r="B113" s="27" t="s">
        <v>70</v>
      </c>
      <c r="C113" s="190" t="e">
        <f>#REF!</f>
        <v>#REF!</v>
      </c>
      <c r="D113" s="137" t="e">
        <f>#REF!</f>
        <v>#REF!</v>
      </c>
      <c r="E113" s="138" t="e">
        <f>#REF!</f>
        <v>#REF!</v>
      </c>
      <c r="F113" s="139" t="e">
        <f>#REF!</f>
        <v>#REF!</v>
      </c>
      <c r="G113" s="190" t="e">
        <f>#REF!</f>
        <v>#REF!</v>
      </c>
      <c r="H113" s="137" t="e">
        <f>#REF!</f>
        <v>#REF!</v>
      </c>
      <c r="I113" s="138" t="e">
        <f>#REF!</f>
        <v>#REF!</v>
      </c>
      <c r="J113" s="139" t="e">
        <f>#REF!</f>
        <v>#REF!</v>
      </c>
      <c r="K113" s="51" t="e">
        <f>#REF!</f>
        <v>#REF!</v>
      </c>
      <c r="L113" s="139" t="e">
        <f>#REF!</f>
        <v>#REF!</v>
      </c>
    </row>
    <row r="114" spans="2:16" ht="16.5" customHeight="1" thickBot="1" x14ac:dyDescent="0.2">
      <c r="B114" s="29" t="s">
        <v>68</v>
      </c>
      <c r="C114" s="129">
        <v>96</v>
      </c>
      <c r="D114" s="221">
        <v>981</v>
      </c>
      <c r="E114" s="42">
        <v>108</v>
      </c>
      <c r="F114" s="136">
        <f>1121+33</f>
        <v>1154</v>
      </c>
      <c r="G114" s="129">
        <v>97</v>
      </c>
      <c r="H114" s="186">
        <v>1353</v>
      </c>
      <c r="I114" s="42">
        <v>119</v>
      </c>
      <c r="J114" s="136">
        <v>1653</v>
      </c>
      <c r="K114" s="218">
        <v>74</v>
      </c>
      <c r="L114" s="136">
        <v>1016</v>
      </c>
    </row>
    <row r="115" spans="2:16" ht="16.5" customHeight="1" thickTop="1" thickBot="1" x14ac:dyDescent="0.2">
      <c r="B115" s="4" t="s">
        <v>16</v>
      </c>
      <c r="C115" s="219">
        <f>SUM(C112,C114)</f>
        <v>291</v>
      </c>
      <c r="D115" s="168">
        <f>SUM(D112,D114)</f>
        <v>3372</v>
      </c>
      <c r="E115" s="167">
        <f t="shared" ref="E115:L115" si="11">SUM(E112,E114)</f>
        <v>354</v>
      </c>
      <c r="F115" s="169">
        <f t="shared" si="11"/>
        <v>5302</v>
      </c>
      <c r="G115" s="219">
        <f t="shared" si="11"/>
        <v>319</v>
      </c>
      <c r="H115" s="168">
        <f t="shared" si="11"/>
        <v>3969</v>
      </c>
      <c r="I115" s="167">
        <f t="shared" si="11"/>
        <v>386</v>
      </c>
      <c r="J115" s="169">
        <f t="shared" si="11"/>
        <v>5549</v>
      </c>
      <c r="K115" s="167">
        <f t="shared" si="11"/>
        <v>431</v>
      </c>
      <c r="L115" s="169">
        <f t="shared" si="11"/>
        <v>6399</v>
      </c>
    </row>
    <row r="116" spans="2:16" ht="7.5" customHeight="1" x14ac:dyDescent="0.15"/>
    <row r="117" spans="2:16" ht="14.25" thickBot="1" x14ac:dyDescent="0.2">
      <c r="B117" s="19" t="s">
        <v>96</v>
      </c>
    </row>
    <row r="118" spans="2:16" ht="30" customHeight="1" thickBot="1" x14ac:dyDescent="0.2">
      <c r="B118" s="273"/>
      <c r="C118" s="313" t="s">
        <v>9</v>
      </c>
      <c r="D118" s="314"/>
      <c r="E118" s="314" t="s">
        <v>10</v>
      </c>
      <c r="F118" s="314"/>
      <c r="G118" s="264" t="s">
        <v>11</v>
      </c>
      <c r="H118" s="264"/>
      <c r="I118" s="264" t="s">
        <v>86</v>
      </c>
      <c r="J118" s="264"/>
      <c r="K118" s="264" t="s">
        <v>90</v>
      </c>
      <c r="L118" s="264"/>
      <c r="M118" s="314" t="s">
        <v>88</v>
      </c>
      <c r="N118" s="318"/>
    </row>
    <row r="119" spans="2:16" ht="20.100000000000001" customHeight="1" thickBot="1" x14ac:dyDescent="0.2">
      <c r="B119" s="275"/>
      <c r="C119" s="13" t="s">
        <v>38</v>
      </c>
      <c r="D119" s="225" t="s">
        <v>37</v>
      </c>
      <c r="E119" s="13" t="s">
        <v>38</v>
      </c>
      <c r="F119" s="225" t="s">
        <v>37</v>
      </c>
      <c r="G119" s="13" t="s">
        <v>38</v>
      </c>
      <c r="H119" s="225" t="s">
        <v>37</v>
      </c>
      <c r="I119" s="13" t="s">
        <v>38</v>
      </c>
      <c r="J119" s="225" t="s">
        <v>37</v>
      </c>
      <c r="K119" s="13" t="s">
        <v>38</v>
      </c>
      <c r="L119" s="225" t="s">
        <v>37</v>
      </c>
      <c r="M119" s="13" t="s">
        <v>38</v>
      </c>
      <c r="N119" s="226" t="s">
        <v>37</v>
      </c>
    </row>
    <row r="120" spans="2:16" ht="20.100000000000001" customHeight="1" x14ac:dyDescent="0.15">
      <c r="B120" s="147" t="s">
        <v>67</v>
      </c>
      <c r="C120" s="153">
        <v>63</v>
      </c>
      <c r="D120" s="154">
        <v>1096</v>
      </c>
      <c r="E120" s="123">
        <v>70</v>
      </c>
      <c r="F120" s="154">
        <v>1414</v>
      </c>
      <c r="G120" s="123">
        <v>49</v>
      </c>
      <c r="H120" s="154">
        <v>720</v>
      </c>
      <c r="I120" s="123">
        <v>56</v>
      </c>
      <c r="J120" s="154">
        <v>765</v>
      </c>
      <c r="K120" s="123">
        <v>67</v>
      </c>
      <c r="L120" s="154">
        <v>825</v>
      </c>
      <c r="M120" s="123">
        <v>52</v>
      </c>
      <c r="N120" s="155">
        <f>200+363</f>
        <v>563</v>
      </c>
      <c r="O120">
        <f t="shared" ref="O120:P122" si="12">SUM(C120,E120,G120,I120,K120,M120)</f>
        <v>357</v>
      </c>
      <c r="P120">
        <f>SUM(D120,F120,H120,J120,L120,N120)</f>
        <v>5383</v>
      </c>
    </row>
    <row r="121" spans="2:16" ht="17.25" hidden="1" customHeight="1" x14ac:dyDescent="0.15">
      <c r="B121" s="28" t="s">
        <v>39</v>
      </c>
      <c r="C121" s="100" t="e">
        <f>SUM(#REF!)</f>
        <v>#REF!</v>
      </c>
      <c r="D121" s="101" t="e">
        <f>SUM(#REF!)</f>
        <v>#REF!</v>
      </c>
      <c r="E121" s="102" t="e">
        <f>SUM(#REF!)</f>
        <v>#REF!</v>
      </c>
      <c r="F121" s="130" t="e">
        <f>SUM(#REF!)</f>
        <v>#REF!</v>
      </c>
      <c r="G121" s="102" t="e">
        <f>SUM(#REF!)</f>
        <v>#REF!</v>
      </c>
      <c r="H121" s="101" t="e">
        <f>SUM(#REF!)</f>
        <v>#REF!</v>
      </c>
      <c r="I121" s="102" t="e">
        <f>SUM(#REF!)</f>
        <v>#REF!</v>
      </c>
      <c r="J121" s="101" t="e">
        <f>SUM(#REF!)</f>
        <v>#REF!</v>
      </c>
      <c r="K121" s="102" t="e">
        <f>SUM(#REF!)</f>
        <v>#REF!</v>
      </c>
      <c r="L121" s="101" t="e">
        <f>SUM(#REF!)</f>
        <v>#REF!</v>
      </c>
      <c r="M121" s="102" t="e">
        <f>SUM(#REF!)</f>
        <v>#REF!</v>
      </c>
      <c r="N121" s="103" t="e">
        <f>SUM(#REF!)</f>
        <v>#REF!</v>
      </c>
      <c r="O121" t="e">
        <f t="shared" si="12"/>
        <v>#REF!</v>
      </c>
      <c r="P121" t="e">
        <f t="shared" si="12"/>
        <v>#REF!</v>
      </c>
    </row>
    <row r="122" spans="2:16" ht="18" customHeight="1" thickBot="1" x14ac:dyDescent="0.2">
      <c r="B122" s="29" t="s">
        <v>71</v>
      </c>
      <c r="C122" s="164">
        <v>6</v>
      </c>
      <c r="D122" s="170">
        <v>99</v>
      </c>
      <c r="E122" s="104">
        <v>25</v>
      </c>
      <c r="F122" s="105">
        <v>244</v>
      </c>
      <c r="G122" s="104">
        <v>25</v>
      </c>
      <c r="H122" s="170">
        <v>465</v>
      </c>
      <c r="I122" s="104">
        <v>1</v>
      </c>
      <c r="J122" s="170">
        <v>10</v>
      </c>
      <c r="K122" s="104">
        <v>1</v>
      </c>
      <c r="L122" s="170">
        <v>11</v>
      </c>
      <c r="M122" s="104">
        <v>16</v>
      </c>
      <c r="N122" s="227">
        <v>187</v>
      </c>
      <c r="O122">
        <f t="shared" si="12"/>
        <v>74</v>
      </c>
      <c r="P122">
        <f>SUM(D122,F122,H122,J122,L122,N122)</f>
        <v>1016</v>
      </c>
    </row>
    <row r="123" spans="2:16" ht="13.5" customHeight="1" thickTop="1" thickBot="1" x14ac:dyDescent="0.2">
      <c r="B123" s="4" t="s">
        <v>16</v>
      </c>
      <c r="C123" s="8">
        <f>SUM(C120,C122)</f>
        <v>69</v>
      </c>
      <c r="D123" s="5">
        <f>SUM(D120,D122)</f>
        <v>1195</v>
      </c>
      <c r="E123" s="8">
        <f>SUM(E120,E122)</f>
        <v>95</v>
      </c>
      <c r="F123" s="5">
        <f>SUM(F120,F122)</f>
        <v>1658</v>
      </c>
      <c r="G123" s="8">
        <f t="shared" ref="G123:N123" si="13">SUM(G120,G122)</f>
        <v>74</v>
      </c>
      <c r="H123" s="5">
        <f t="shared" si="13"/>
        <v>1185</v>
      </c>
      <c r="I123" s="8">
        <f t="shared" si="13"/>
        <v>57</v>
      </c>
      <c r="J123" s="5">
        <f t="shared" si="13"/>
        <v>775</v>
      </c>
      <c r="K123" s="8">
        <f t="shared" si="13"/>
        <v>68</v>
      </c>
      <c r="L123" s="5">
        <f t="shared" si="13"/>
        <v>836</v>
      </c>
      <c r="M123" s="8">
        <f t="shared" si="13"/>
        <v>68</v>
      </c>
      <c r="N123" s="7">
        <f t="shared" si="13"/>
        <v>750</v>
      </c>
      <c r="O123" s="66">
        <f>C123+E123+G123+I123+K123+M123</f>
        <v>431</v>
      </c>
      <c r="P123" s="66">
        <f>D123+F123+H123+J123+L123+N123</f>
        <v>6399</v>
      </c>
    </row>
    <row r="124" spans="2:16" ht="20.100000000000001" customHeight="1" x14ac:dyDescent="0.15">
      <c r="B124" s="81" t="s">
        <v>48</v>
      </c>
      <c r="C124" s="82"/>
      <c r="D124" s="83"/>
      <c r="E124" s="84"/>
      <c r="F124" s="83"/>
      <c r="G124" s="84"/>
      <c r="H124" s="83"/>
      <c r="I124" s="84"/>
      <c r="J124" s="83"/>
      <c r="K124" s="84"/>
      <c r="L124" s="83"/>
      <c r="M124" s="84"/>
      <c r="N124" s="83"/>
      <c r="O124" s="66">
        <f>C124+E124+G124+I124+K124+M124</f>
        <v>0</v>
      </c>
      <c r="P124" s="66">
        <f>D124+F124+H124+J124+L124+N124</f>
        <v>0</v>
      </c>
    </row>
    <row r="125" spans="2:16" ht="15.75" hidden="1" customHeight="1" x14ac:dyDescent="0.15">
      <c r="B125" s="19" t="s">
        <v>69</v>
      </c>
    </row>
    <row r="126" spans="2:16" ht="8.25" hidden="1" customHeight="1" thickBot="1" x14ac:dyDescent="0.2"/>
    <row r="127" spans="2:16" ht="14.25" hidden="1" customHeight="1" thickBot="1" x14ac:dyDescent="0.2">
      <c r="B127" s="92" t="s">
        <v>64</v>
      </c>
      <c r="C127" s="361" t="e">
        <f>#REF!</f>
        <v>#REF!</v>
      </c>
      <c r="D127" s="262"/>
      <c r="E127" s="362"/>
      <c r="F127" s="262" t="e">
        <f>#REF!</f>
        <v>#REF!</v>
      </c>
      <c r="G127" s="262"/>
      <c r="H127" s="263"/>
      <c r="I127" s="261" t="e">
        <f>#REF!</f>
        <v>#REF!</v>
      </c>
      <c r="J127" s="262"/>
      <c r="K127" s="263"/>
    </row>
    <row r="128" spans="2:16" ht="14.25" hidden="1" customHeight="1" x14ac:dyDescent="0.15">
      <c r="B128" s="140" t="s">
        <v>57</v>
      </c>
      <c r="C128" s="397" t="e">
        <f>#REF!</f>
        <v>#REF!</v>
      </c>
      <c r="D128" s="351"/>
      <c r="E128" s="398"/>
      <c r="F128" s="351" t="e">
        <f>#REF!</f>
        <v>#REF!</v>
      </c>
      <c r="G128" s="351"/>
      <c r="H128" s="352"/>
      <c r="I128" s="350">
        <v>5</v>
      </c>
      <c r="J128" s="351"/>
      <c r="K128" s="352"/>
    </row>
    <row r="129" spans="2:18" ht="14.25" hidden="1" customHeight="1" thickBot="1" x14ac:dyDescent="0.2">
      <c r="B129" s="141" t="s">
        <v>58</v>
      </c>
      <c r="C129" s="399" t="e">
        <f>#REF!</f>
        <v>#REF!</v>
      </c>
      <c r="D129" s="354"/>
      <c r="E129" s="400"/>
      <c r="F129" s="354" t="e">
        <f>#REF!</f>
        <v>#REF!</v>
      </c>
      <c r="G129" s="354"/>
      <c r="H129" s="355"/>
      <c r="I129" s="353">
        <v>10</v>
      </c>
      <c r="J129" s="354"/>
      <c r="K129" s="355"/>
      <c r="R129" s="119"/>
    </row>
    <row r="130" spans="2:18" ht="14.25" hidden="1" customHeight="1" thickTop="1" x14ac:dyDescent="0.15">
      <c r="B130" s="141" t="s">
        <v>59</v>
      </c>
      <c r="C130" s="399" t="e">
        <f>#REF!</f>
        <v>#REF!</v>
      </c>
      <c r="D130" s="354"/>
      <c r="E130" s="400"/>
      <c r="F130" s="354" t="e">
        <f>#REF!</f>
        <v>#REF!</v>
      </c>
      <c r="G130" s="354"/>
      <c r="H130" s="355"/>
      <c r="I130" s="353">
        <v>2</v>
      </c>
      <c r="J130" s="354"/>
      <c r="K130" s="355"/>
      <c r="R130" s="133"/>
    </row>
    <row r="131" spans="2:18" ht="14.25" hidden="1" customHeight="1" thickBot="1" x14ac:dyDescent="0.2">
      <c r="B131" s="141" t="s">
        <v>55</v>
      </c>
      <c r="C131" s="399" t="e">
        <f>#REF!</f>
        <v>#REF!</v>
      </c>
      <c r="D131" s="354"/>
      <c r="E131" s="400"/>
      <c r="F131" s="354" t="e">
        <f>#REF!</f>
        <v>#REF!</v>
      </c>
      <c r="G131" s="354"/>
      <c r="H131" s="355"/>
      <c r="I131" s="353">
        <v>17</v>
      </c>
      <c r="J131" s="354"/>
      <c r="K131" s="355"/>
    </row>
    <row r="132" spans="2:18" ht="14.25" hidden="1" customHeight="1" thickTop="1" x14ac:dyDescent="0.15">
      <c r="B132" s="141" t="s">
        <v>60</v>
      </c>
      <c r="C132" s="399" t="e">
        <f>#REF!</f>
        <v>#REF!</v>
      </c>
      <c r="D132" s="354"/>
      <c r="E132" s="400"/>
      <c r="F132" s="354" t="e">
        <f>#REF!</f>
        <v>#REF!</v>
      </c>
      <c r="G132" s="354"/>
      <c r="H132" s="355"/>
      <c r="I132" s="353">
        <v>3</v>
      </c>
      <c r="J132" s="354"/>
      <c r="K132" s="355"/>
      <c r="R132" s="132"/>
    </row>
    <row r="133" spans="2:18" ht="14.25" hidden="1" customHeight="1" thickBot="1" x14ac:dyDescent="0.2">
      <c r="B133" s="142" t="s">
        <v>61</v>
      </c>
      <c r="C133" s="401" t="e">
        <f>#REF!</f>
        <v>#REF!</v>
      </c>
      <c r="D133" s="256"/>
      <c r="E133" s="402"/>
      <c r="F133" s="256" t="e">
        <f>#REF!</f>
        <v>#REF!</v>
      </c>
      <c r="G133" s="256"/>
      <c r="H133" s="257"/>
      <c r="I133" s="255" t="e">
        <f>#REF!</f>
        <v>#REF!</v>
      </c>
      <c r="J133" s="256"/>
      <c r="K133" s="257"/>
    </row>
    <row r="134" spans="2:18" ht="14.25" hidden="1" customHeight="1" thickTop="1" thickBot="1" x14ac:dyDescent="0.2">
      <c r="B134" s="143" t="s">
        <v>56</v>
      </c>
      <c r="C134" s="359" t="e">
        <f>#REF!</f>
        <v>#REF!</v>
      </c>
      <c r="D134" s="259"/>
      <c r="E134" s="360"/>
      <c r="F134" s="259" t="e">
        <f>#REF!</f>
        <v>#REF!</v>
      </c>
      <c r="G134" s="259"/>
      <c r="H134" s="260"/>
      <c r="I134" s="258" t="e">
        <f>#REF!</f>
        <v>#REF!</v>
      </c>
      <c r="J134" s="259"/>
      <c r="K134" s="260"/>
    </row>
    <row r="135" spans="2:18" ht="15.75" customHeight="1" x14ac:dyDescent="0.15"/>
    <row r="136" spans="2:18" ht="15.75" hidden="1" customHeight="1" thickBot="1" x14ac:dyDescent="0.2">
      <c r="B136" s="414" t="s">
        <v>65</v>
      </c>
      <c r="C136" s="414"/>
      <c r="D136" s="414"/>
      <c r="E136" s="414"/>
      <c r="F136" s="414"/>
      <c r="G136" s="414"/>
      <c r="H136" s="414"/>
      <c r="I136" s="414"/>
      <c r="J136" s="414"/>
      <c r="K136" s="414"/>
      <c r="L136" s="414"/>
      <c r="M136" s="414"/>
      <c r="N136" s="414"/>
    </row>
    <row r="137" spans="2:18" ht="14.25" hidden="1" customHeight="1" thickBot="1" x14ac:dyDescent="0.2">
      <c r="B137" s="92"/>
      <c r="C137" s="361" t="e">
        <f>C127</f>
        <v>#REF!</v>
      </c>
      <c r="D137" s="262"/>
      <c r="E137" s="362"/>
      <c r="F137" s="262" t="e">
        <f>F127</f>
        <v>#REF!</v>
      </c>
      <c r="G137" s="262"/>
      <c r="H137" s="263"/>
      <c r="I137" s="261" t="e">
        <f>I127</f>
        <v>#REF!</v>
      </c>
      <c r="J137" s="262"/>
      <c r="K137" s="263"/>
      <c r="L137" s="120"/>
      <c r="M137" s="120"/>
      <c r="N137" s="120"/>
    </row>
    <row r="138" spans="2:18" ht="14.25" hidden="1" customHeight="1" x14ac:dyDescent="0.15">
      <c r="B138" s="140" t="s">
        <v>57</v>
      </c>
      <c r="C138" s="348" t="e">
        <f>#REF!</f>
        <v>#REF!</v>
      </c>
      <c r="D138" s="250"/>
      <c r="E138" s="349"/>
      <c r="F138" s="250" t="e">
        <f>#REF!</f>
        <v>#REF!</v>
      </c>
      <c r="G138" s="250"/>
      <c r="H138" s="251"/>
      <c r="I138" s="249" t="e">
        <f>#REF!</f>
        <v>#REF!</v>
      </c>
      <c r="J138" s="250"/>
      <c r="K138" s="251"/>
      <c r="L138" s="120"/>
      <c r="M138" s="120"/>
      <c r="N138" s="120"/>
    </row>
    <row r="139" spans="2:18" ht="14.25" hidden="1" customHeight="1" x14ac:dyDescent="0.15">
      <c r="B139" s="141" t="s">
        <v>10</v>
      </c>
      <c r="C139" s="348" t="e">
        <f>#REF!</f>
        <v>#REF!</v>
      </c>
      <c r="D139" s="250"/>
      <c r="E139" s="349"/>
      <c r="F139" s="250" t="e">
        <f>#REF!</f>
        <v>#REF!</v>
      </c>
      <c r="G139" s="250"/>
      <c r="H139" s="251"/>
      <c r="I139" s="249" t="e">
        <f>#REF!</f>
        <v>#REF!</v>
      </c>
      <c r="J139" s="250"/>
      <c r="K139" s="251"/>
      <c r="L139" s="120"/>
      <c r="M139" s="120"/>
      <c r="N139" s="120"/>
    </row>
    <row r="140" spans="2:18" ht="14.25" hidden="1" customHeight="1" x14ac:dyDescent="0.15">
      <c r="B140" s="141" t="s">
        <v>59</v>
      </c>
      <c r="C140" s="348" t="e">
        <f>#REF!</f>
        <v>#REF!</v>
      </c>
      <c r="D140" s="250"/>
      <c r="E140" s="349"/>
      <c r="F140" s="250" t="e">
        <f>#REF!</f>
        <v>#REF!</v>
      </c>
      <c r="G140" s="250"/>
      <c r="H140" s="251"/>
      <c r="I140" s="249" t="e">
        <f>#REF!</f>
        <v>#REF!</v>
      </c>
      <c r="J140" s="250"/>
      <c r="K140" s="251"/>
      <c r="L140" s="120"/>
      <c r="M140" s="120"/>
      <c r="N140" s="120"/>
    </row>
    <row r="141" spans="2:18" ht="14.25" hidden="1" customHeight="1" x14ac:dyDescent="0.15">
      <c r="B141" s="141" t="s">
        <v>55</v>
      </c>
      <c r="C141" s="348" t="e">
        <f>#REF!</f>
        <v>#REF!</v>
      </c>
      <c r="D141" s="250"/>
      <c r="E141" s="349"/>
      <c r="F141" s="250" t="e">
        <f>#REF!</f>
        <v>#REF!</v>
      </c>
      <c r="G141" s="250"/>
      <c r="H141" s="251"/>
      <c r="I141" s="249" t="e">
        <f>#REF!</f>
        <v>#REF!</v>
      </c>
      <c r="J141" s="250"/>
      <c r="K141" s="251"/>
      <c r="L141" s="120"/>
      <c r="M141" s="120"/>
      <c r="N141" s="120"/>
    </row>
    <row r="142" spans="2:18" ht="14.25" hidden="1" customHeight="1" x14ac:dyDescent="0.15">
      <c r="B142" s="141" t="s">
        <v>60</v>
      </c>
      <c r="C142" s="348" t="e">
        <f>#REF!</f>
        <v>#REF!</v>
      </c>
      <c r="D142" s="250"/>
      <c r="E142" s="349"/>
      <c r="F142" s="250" t="e">
        <f>#REF!</f>
        <v>#REF!</v>
      </c>
      <c r="G142" s="250"/>
      <c r="H142" s="251"/>
      <c r="I142" s="249" t="e">
        <f>#REF!</f>
        <v>#REF!</v>
      </c>
      <c r="J142" s="250"/>
      <c r="K142" s="251"/>
      <c r="L142" s="120"/>
      <c r="M142" s="120"/>
      <c r="N142" s="120"/>
    </row>
    <row r="143" spans="2:18" ht="14.25" hidden="1" customHeight="1" thickBot="1" x14ac:dyDescent="0.2">
      <c r="B143" s="142" t="s">
        <v>61</v>
      </c>
      <c r="C143" s="348" t="e">
        <f>#REF!</f>
        <v>#REF!</v>
      </c>
      <c r="D143" s="250"/>
      <c r="E143" s="349"/>
      <c r="F143" s="250" t="e">
        <f>#REF!</f>
        <v>#REF!</v>
      </c>
      <c r="G143" s="250"/>
      <c r="H143" s="251"/>
      <c r="I143" s="249" t="e">
        <f>#REF!</f>
        <v>#REF!</v>
      </c>
      <c r="J143" s="250"/>
      <c r="K143" s="251"/>
      <c r="L143" s="120"/>
      <c r="M143" s="120"/>
      <c r="N143" s="120"/>
    </row>
    <row r="144" spans="2:18" ht="14.25" hidden="1" customHeight="1" thickTop="1" thickBot="1" x14ac:dyDescent="0.2">
      <c r="B144" s="143" t="s">
        <v>56</v>
      </c>
      <c r="C144" s="346" t="e">
        <f>SUM(C138:C143)</f>
        <v>#REF!</v>
      </c>
      <c r="D144" s="253"/>
      <c r="E144" s="347"/>
      <c r="F144" s="253" t="e">
        <f>SUM(F138:F143)</f>
        <v>#REF!</v>
      </c>
      <c r="G144" s="253"/>
      <c r="H144" s="254"/>
      <c r="I144" s="252" t="e">
        <f>SUM(I138:I143)</f>
        <v>#REF!</v>
      </c>
      <c r="J144" s="253"/>
      <c r="K144" s="254"/>
    </row>
    <row r="145" spans="1:16" ht="27" customHeight="1" x14ac:dyDescent="0.15">
      <c r="A145" s="145" t="s">
        <v>45</v>
      </c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</row>
    <row r="146" spans="1:16" s="19" customFormat="1" ht="76.5" customHeight="1" x14ac:dyDescent="0.15">
      <c r="A146" s="20"/>
      <c r="B146" s="294" t="s">
        <v>74</v>
      </c>
      <c r="C146" s="294"/>
      <c r="D146" s="294"/>
      <c r="E146" s="294"/>
      <c r="F146" s="294"/>
      <c r="G146" s="294"/>
      <c r="H146" s="294"/>
      <c r="I146" s="294"/>
      <c r="J146" s="294"/>
      <c r="K146" s="294"/>
      <c r="L146" s="294"/>
      <c r="M146" s="294"/>
      <c r="N146" s="294"/>
      <c r="O146" s="43"/>
      <c r="P146" s="43"/>
    </row>
    <row r="147" spans="1:16" ht="7.5" customHeight="1" x14ac:dyDescent="0.15"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</row>
    <row r="148" spans="1:16" ht="14.25" customHeight="1" thickBot="1" x14ac:dyDescent="0.2">
      <c r="B148" s="19" t="s">
        <v>47</v>
      </c>
      <c r="M148" s="17"/>
      <c r="N148" s="17"/>
      <c r="O148" s="17"/>
      <c r="P148" s="17"/>
    </row>
    <row r="149" spans="1:16" ht="16.5" customHeight="1" thickBot="1" x14ac:dyDescent="0.2">
      <c r="B149" s="67"/>
      <c r="C149" s="228" t="s">
        <v>76</v>
      </c>
      <c r="D149" s="243"/>
      <c r="E149" s="244"/>
      <c r="F149" s="245"/>
      <c r="G149" s="228" t="s">
        <v>77</v>
      </c>
      <c r="H149" s="243"/>
      <c r="I149" s="244"/>
      <c r="J149" s="245"/>
      <c r="K149" s="243" t="s">
        <v>82</v>
      </c>
      <c r="L149" s="276"/>
      <c r="M149" s="17"/>
      <c r="N149" s="17"/>
      <c r="O149" s="17"/>
      <c r="P149" s="17"/>
    </row>
    <row r="150" spans="1:16" ht="16.5" customHeight="1" thickBot="1" x14ac:dyDescent="0.2">
      <c r="B150" s="207"/>
      <c r="C150" s="246" t="s">
        <v>78</v>
      </c>
      <c r="D150" s="247"/>
      <c r="E150" s="247" t="s">
        <v>79</v>
      </c>
      <c r="F150" s="248"/>
      <c r="G150" s="246" t="s">
        <v>80</v>
      </c>
      <c r="H150" s="247"/>
      <c r="I150" s="247" t="s">
        <v>79</v>
      </c>
      <c r="J150" s="248"/>
      <c r="K150" s="241" t="s">
        <v>80</v>
      </c>
      <c r="L150" s="242"/>
      <c r="M150" s="17"/>
      <c r="N150" s="17"/>
      <c r="O150" s="17"/>
      <c r="P150" s="17"/>
    </row>
    <row r="151" spans="1:16" ht="16.5" customHeight="1" x14ac:dyDescent="0.15">
      <c r="B151" s="126" t="s">
        <v>93</v>
      </c>
      <c r="C151" s="356">
        <v>93</v>
      </c>
      <c r="D151" s="357"/>
      <c r="E151" s="357">
        <v>111</v>
      </c>
      <c r="F151" s="358"/>
      <c r="G151" s="356">
        <v>86</v>
      </c>
      <c r="H151" s="357"/>
      <c r="I151" s="357">
        <v>116</v>
      </c>
      <c r="J151" s="358"/>
      <c r="K151" s="270">
        <v>91</v>
      </c>
      <c r="L151" s="358"/>
    </row>
    <row r="152" spans="1:16" ht="16.5" customHeight="1" x14ac:dyDescent="0.15">
      <c r="B152" s="223" t="s">
        <v>94</v>
      </c>
      <c r="C152" s="363">
        <v>9</v>
      </c>
      <c r="D152" s="364"/>
      <c r="E152" s="364">
        <v>14</v>
      </c>
      <c r="F152" s="365"/>
      <c r="G152" s="363">
        <v>11</v>
      </c>
      <c r="H152" s="364"/>
      <c r="I152" s="364">
        <v>13</v>
      </c>
      <c r="J152" s="365"/>
      <c r="K152" s="404">
        <v>10</v>
      </c>
      <c r="L152" s="365"/>
    </row>
    <row r="153" spans="1:16" ht="16.5" customHeight="1" thickBot="1" x14ac:dyDescent="0.2">
      <c r="B153" s="185" t="s">
        <v>43</v>
      </c>
      <c r="C153" s="366">
        <v>8</v>
      </c>
      <c r="D153" s="367"/>
      <c r="E153" s="367">
        <v>10</v>
      </c>
      <c r="F153" s="368"/>
      <c r="G153" s="366">
        <v>6</v>
      </c>
      <c r="H153" s="367"/>
      <c r="I153" s="367">
        <v>7</v>
      </c>
      <c r="J153" s="368"/>
      <c r="K153" s="379">
        <v>3</v>
      </c>
      <c r="L153" s="368"/>
    </row>
    <row r="154" spans="1:16" ht="16.5" customHeight="1" thickTop="1" thickBot="1" x14ac:dyDescent="0.2">
      <c r="B154" s="4" t="s">
        <v>16</v>
      </c>
      <c r="C154" s="369">
        <f>SUM(C151:D153)</f>
        <v>110</v>
      </c>
      <c r="D154" s="370"/>
      <c r="E154" s="371">
        <f t="shared" ref="E154" si="14">SUM(E151:F153)</f>
        <v>135</v>
      </c>
      <c r="F154" s="372"/>
      <c r="G154" s="369">
        <f t="shared" ref="G154" si="15">SUM(G151:H153)</f>
        <v>103</v>
      </c>
      <c r="H154" s="373"/>
      <c r="I154" s="374">
        <f t="shared" ref="I154" si="16">SUM(I151:J153)</f>
        <v>136</v>
      </c>
      <c r="J154" s="375"/>
      <c r="K154" s="413">
        <f t="shared" ref="K154" si="17">SUM(K151:L153)</f>
        <v>104</v>
      </c>
      <c r="L154" s="392"/>
    </row>
    <row r="155" spans="1:16" ht="20.25" customHeight="1" x14ac:dyDescent="0.15">
      <c r="B155" s="384" t="s">
        <v>44</v>
      </c>
      <c r="C155" s="384"/>
      <c r="D155" s="384"/>
      <c r="E155" s="384"/>
      <c r="F155" s="384"/>
      <c r="G155" s="384"/>
      <c r="H155" s="384"/>
      <c r="I155" s="384"/>
      <c r="J155" s="384"/>
      <c r="K155" s="385"/>
      <c r="L155" s="385"/>
    </row>
    <row r="156" spans="1:16" ht="7.5" customHeight="1" x14ac:dyDescent="0.15"/>
    <row r="157" spans="1:16" ht="14.25" thickBot="1" x14ac:dyDescent="0.2">
      <c r="B157" s="19" t="s">
        <v>97</v>
      </c>
    </row>
    <row r="158" spans="1:16" ht="30" customHeight="1" thickBot="1" x14ac:dyDescent="0.2">
      <c r="B158" s="2"/>
      <c r="C158" s="313" t="s">
        <v>9</v>
      </c>
      <c r="D158" s="314"/>
      <c r="E158" s="314" t="s">
        <v>10</v>
      </c>
      <c r="F158" s="314"/>
      <c r="G158" s="264" t="s">
        <v>11</v>
      </c>
      <c r="H158" s="264"/>
      <c r="I158" s="264" t="s">
        <v>86</v>
      </c>
      <c r="J158" s="264"/>
      <c r="K158" s="264" t="s">
        <v>90</v>
      </c>
      <c r="L158" s="264"/>
      <c r="M158" s="314" t="s">
        <v>88</v>
      </c>
      <c r="N158" s="318"/>
    </row>
    <row r="159" spans="1:16" ht="15" customHeight="1" x14ac:dyDescent="0.15">
      <c r="B159" s="36" t="s">
        <v>93</v>
      </c>
      <c r="C159" s="386">
        <v>30</v>
      </c>
      <c r="D159" s="387"/>
      <c r="E159" s="387">
        <v>23</v>
      </c>
      <c r="F159" s="387"/>
      <c r="G159" s="387">
        <v>25</v>
      </c>
      <c r="H159" s="387"/>
      <c r="I159" s="388">
        <v>4</v>
      </c>
      <c r="J159" s="386"/>
      <c r="K159" s="388">
        <v>1</v>
      </c>
      <c r="L159" s="386"/>
      <c r="M159" s="388">
        <v>8</v>
      </c>
      <c r="N159" s="389"/>
      <c r="O159">
        <f>SUM(C159:N159)</f>
        <v>91</v>
      </c>
    </row>
    <row r="160" spans="1:16" ht="15" customHeight="1" x14ac:dyDescent="0.15">
      <c r="B160" s="224" t="s">
        <v>94</v>
      </c>
      <c r="C160" s="403">
        <v>1</v>
      </c>
      <c r="D160" s="404"/>
      <c r="E160" s="376">
        <v>3</v>
      </c>
      <c r="F160" s="404"/>
      <c r="G160" s="405">
        <v>5</v>
      </c>
      <c r="H160" s="406"/>
      <c r="I160" s="376">
        <v>1</v>
      </c>
      <c r="J160" s="404"/>
      <c r="K160" s="376">
        <v>0</v>
      </c>
      <c r="L160" s="404"/>
      <c r="M160" s="376">
        <v>0</v>
      </c>
      <c r="N160" s="377"/>
      <c r="O160">
        <f>SUM(C160:N160)</f>
        <v>10</v>
      </c>
    </row>
    <row r="161" spans="2:16" ht="15" customHeight="1" thickBot="1" x14ac:dyDescent="0.2">
      <c r="B161" s="185" t="s">
        <v>43</v>
      </c>
      <c r="C161" s="378">
        <v>0</v>
      </c>
      <c r="D161" s="379"/>
      <c r="E161" s="380">
        <v>0</v>
      </c>
      <c r="F161" s="379"/>
      <c r="G161" s="381">
        <v>0</v>
      </c>
      <c r="H161" s="382"/>
      <c r="I161" s="380">
        <v>3</v>
      </c>
      <c r="J161" s="379"/>
      <c r="K161" s="380">
        <v>0</v>
      </c>
      <c r="L161" s="379"/>
      <c r="M161" s="380">
        <v>0</v>
      </c>
      <c r="N161" s="383"/>
      <c r="O161">
        <f>SUM(C161:N161)</f>
        <v>3</v>
      </c>
    </row>
    <row r="162" spans="2:16" ht="15" customHeight="1" thickTop="1" thickBot="1" x14ac:dyDescent="0.2">
      <c r="B162" s="11" t="s">
        <v>35</v>
      </c>
      <c r="C162" s="419">
        <f>SUM(C159:D161)</f>
        <v>31</v>
      </c>
      <c r="D162" s="391"/>
      <c r="E162" s="390">
        <f t="shared" ref="E162" si="18">SUM(E159:F161)</f>
        <v>26</v>
      </c>
      <c r="F162" s="391"/>
      <c r="G162" s="390">
        <f t="shared" ref="G162" si="19">SUM(G159:H161)</f>
        <v>30</v>
      </c>
      <c r="H162" s="391"/>
      <c r="I162" s="390">
        <f t="shared" ref="I162" si="20">SUM(I159:J161)</f>
        <v>8</v>
      </c>
      <c r="J162" s="391"/>
      <c r="K162" s="390">
        <f t="shared" ref="K162" si="21">SUM(K159:L161)</f>
        <v>1</v>
      </c>
      <c r="L162" s="391"/>
      <c r="M162" s="390">
        <f t="shared" ref="M162" si="22">SUM(M159:N161)</f>
        <v>8</v>
      </c>
      <c r="N162" s="392"/>
      <c r="O162">
        <f>SUM(C162:N162)</f>
        <v>104</v>
      </c>
    </row>
    <row r="163" spans="2:16" ht="20.100000000000001" hidden="1" customHeight="1" thickBot="1" x14ac:dyDescent="0.2">
      <c r="B163" s="57" t="s">
        <v>48</v>
      </c>
      <c r="C163" s="407">
        <v>12</v>
      </c>
      <c r="D163" s="408"/>
      <c r="E163" s="407">
        <v>40</v>
      </c>
      <c r="F163" s="408"/>
      <c r="G163" s="407">
        <v>19</v>
      </c>
      <c r="H163" s="408"/>
      <c r="I163" s="407">
        <v>12</v>
      </c>
      <c r="J163" s="408"/>
      <c r="K163" s="407">
        <v>20</v>
      </c>
      <c r="L163" s="417"/>
      <c r="M163" s="408">
        <v>15</v>
      </c>
      <c r="N163" s="418"/>
      <c r="O163">
        <f>SUM(C163:N163)</f>
        <v>118</v>
      </c>
    </row>
    <row r="164" spans="2:16" ht="20.100000000000001" customHeight="1" x14ac:dyDescent="0.15">
      <c r="B164" s="384" t="s">
        <v>44</v>
      </c>
      <c r="C164" s="384"/>
      <c r="D164" s="384"/>
      <c r="E164" s="384"/>
      <c r="F164" s="384"/>
      <c r="G164" s="384"/>
      <c r="H164" s="384"/>
      <c r="I164" s="384"/>
      <c r="J164" s="384"/>
      <c r="K164" s="384"/>
      <c r="L164" s="384"/>
      <c r="M164" s="68"/>
      <c r="N164" s="68"/>
      <c r="O164" s="68"/>
      <c r="P164" s="68"/>
    </row>
    <row r="165" spans="2:16" ht="7.5" customHeight="1" x14ac:dyDescent="0.15"/>
    <row r="166" spans="2:16" ht="12" customHeight="1" x14ac:dyDescent="0.15"/>
    <row r="168" spans="2:16" ht="5.25" customHeight="1" x14ac:dyDescent="0.15"/>
    <row r="170" spans="2:16" ht="19.5" customHeight="1" x14ac:dyDescent="0.15">
      <c r="J170" s="97"/>
    </row>
    <row r="171" spans="2:16" ht="19.5" customHeight="1" x14ac:dyDescent="0.15">
      <c r="J171" s="98"/>
    </row>
    <row r="172" spans="2:16" ht="19.5" customHeight="1" x14ac:dyDescent="0.15">
      <c r="J172" s="98"/>
    </row>
    <row r="173" spans="2:16" ht="19.5" customHeight="1" x14ac:dyDescent="0.15">
      <c r="J173" s="98"/>
    </row>
    <row r="174" spans="2:16" ht="19.5" customHeight="1" x14ac:dyDescent="0.15">
      <c r="J174" s="10"/>
    </row>
    <row r="175" spans="2:16" ht="19.5" customHeight="1" x14ac:dyDescent="0.15">
      <c r="J175" s="99"/>
    </row>
    <row r="176" spans="2:16" ht="19.5" customHeight="1" x14ac:dyDescent="0.15">
      <c r="J176" s="99"/>
    </row>
  </sheetData>
  <mergeCells count="340">
    <mergeCell ref="P46:Q46"/>
    <mergeCell ref="P47:Q47"/>
    <mergeCell ref="P49:Q49"/>
    <mergeCell ref="K30:L30"/>
    <mergeCell ref="R42:S42"/>
    <mergeCell ref="P44:Q44"/>
    <mergeCell ref="P45:Q45"/>
    <mergeCell ref="M25:N25"/>
    <mergeCell ref="K27:L27"/>
    <mergeCell ref="M27:N27"/>
    <mergeCell ref="B164:L164"/>
    <mergeCell ref="C163:D163"/>
    <mergeCell ref="E163:F163"/>
    <mergeCell ref="G163:H163"/>
    <mergeCell ref="I163:J163"/>
    <mergeCell ref="K73:L73"/>
    <mergeCell ref="K149:L149"/>
    <mergeCell ref="K57:L57"/>
    <mergeCell ref="K58:L58"/>
    <mergeCell ref="K59:L59"/>
    <mergeCell ref="K89:L89"/>
    <mergeCell ref="K69:L69"/>
    <mergeCell ref="K71:L71"/>
    <mergeCell ref="K72:L72"/>
    <mergeCell ref="K151:L151"/>
    <mergeCell ref="K152:L152"/>
    <mergeCell ref="K153:L153"/>
    <mergeCell ref="K154:L154"/>
    <mergeCell ref="B136:N136"/>
    <mergeCell ref="K74:L74"/>
    <mergeCell ref="K75:L75"/>
    <mergeCell ref="K163:L163"/>
    <mergeCell ref="M163:N163"/>
    <mergeCell ref="C162:D162"/>
    <mergeCell ref="E162:F162"/>
    <mergeCell ref="G162:H162"/>
    <mergeCell ref="I162:J162"/>
    <mergeCell ref="K162:L162"/>
    <mergeCell ref="M162:N162"/>
    <mergeCell ref="P50:Q50"/>
    <mergeCell ref="P52:Q52"/>
    <mergeCell ref="K109:L109"/>
    <mergeCell ref="C128:E128"/>
    <mergeCell ref="C129:E129"/>
    <mergeCell ref="C130:E130"/>
    <mergeCell ref="C131:E131"/>
    <mergeCell ref="C132:E132"/>
    <mergeCell ref="C133:E133"/>
    <mergeCell ref="F134:H134"/>
    <mergeCell ref="C127:E127"/>
    <mergeCell ref="F127:H127"/>
    <mergeCell ref="F128:H128"/>
    <mergeCell ref="F129:H129"/>
    <mergeCell ref="C160:D160"/>
    <mergeCell ref="E160:F160"/>
    <mergeCell ref="G160:H160"/>
    <mergeCell ref="I160:J160"/>
    <mergeCell ref="K160:L160"/>
    <mergeCell ref="M160:N160"/>
    <mergeCell ref="C161:D161"/>
    <mergeCell ref="E161:F161"/>
    <mergeCell ref="G161:H161"/>
    <mergeCell ref="I161:J161"/>
    <mergeCell ref="K161:L161"/>
    <mergeCell ref="M161:N161"/>
    <mergeCell ref="B155:L155"/>
    <mergeCell ref="C158:D158"/>
    <mergeCell ref="E158:F158"/>
    <mergeCell ref="G158:H158"/>
    <mergeCell ref="I158:J158"/>
    <mergeCell ref="K158:L158"/>
    <mergeCell ref="M158:N158"/>
    <mergeCell ref="C159:D159"/>
    <mergeCell ref="E159:F159"/>
    <mergeCell ref="G159:H159"/>
    <mergeCell ref="I159:J159"/>
    <mergeCell ref="K159:L159"/>
    <mergeCell ref="M159:N159"/>
    <mergeCell ref="C152:D152"/>
    <mergeCell ref="E152:F152"/>
    <mergeCell ref="G152:H152"/>
    <mergeCell ref="I152:J152"/>
    <mergeCell ref="C153:D153"/>
    <mergeCell ref="E153:F153"/>
    <mergeCell ref="G153:H153"/>
    <mergeCell ref="I153:J153"/>
    <mergeCell ref="C154:D154"/>
    <mergeCell ref="E154:F154"/>
    <mergeCell ref="G154:H154"/>
    <mergeCell ref="I154:J154"/>
    <mergeCell ref="C151:D151"/>
    <mergeCell ref="E151:F151"/>
    <mergeCell ref="G151:H151"/>
    <mergeCell ref="I151:J151"/>
    <mergeCell ref="F130:H130"/>
    <mergeCell ref="F131:H131"/>
    <mergeCell ref="F132:H132"/>
    <mergeCell ref="F133:H133"/>
    <mergeCell ref="C134:E134"/>
    <mergeCell ref="C137:E137"/>
    <mergeCell ref="F137:H137"/>
    <mergeCell ref="C138:E138"/>
    <mergeCell ref="F138:H138"/>
    <mergeCell ref="C139:E139"/>
    <mergeCell ref="F139:H139"/>
    <mergeCell ref="C143:E143"/>
    <mergeCell ref="C150:D150"/>
    <mergeCell ref="E150:F150"/>
    <mergeCell ref="G150:H150"/>
    <mergeCell ref="I150:J150"/>
    <mergeCell ref="B109:B111"/>
    <mergeCell ref="M118:N118"/>
    <mergeCell ref="B146:N146"/>
    <mergeCell ref="F143:H143"/>
    <mergeCell ref="C144:E144"/>
    <mergeCell ref="F144:H144"/>
    <mergeCell ref="C140:E140"/>
    <mergeCell ref="F140:H140"/>
    <mergeCell ref="C141:E141"/>
    <mergeCell ref="F141:H141"/>
    <mergeCell ref="C142:E142"/>
    <mergeCell ref="F142:H142"/>
    <mergeCell ref="I127:K127"/>
    <mergeCell ref="I128:K128"/>
    <mergeCell ref="I129:K129"/>
    <mergeCell ref="I130:K130"/>
    <mergeCell ref="I131:K131"/>
    <mergeCell ref="I132:K132"/>
    <mergeCell ref="B118:B119"/>
    <mergeCell ref="C118:D118"/>
    <mergeCell ref="E118:F118"/>
    <mergeCell ref="G118:H118"/>
    <mergeCell ref="C84:D84"/>
    <mergeCell ref="E84:F84"/>
    <mergeCell ref="G84:H84"/>
    <mergeCell ref="I84:J84"/>
    <mergeCell ref="K84:L84"/>
    <mergeCell ref="M84:N84"/>
    <mergeCell ref="B86:P86"/>
    <mergeCell ref="B89:B91"/>
    <mergeCell ref="B98:B99"/>
    <mergeCell ref="C98:D98"/>
    <mergeCell ref="E98:F98"/>
    <mergeCell ref="G98:H98"/>
    <mergeCell ref="I98:J98"/>
    <mergeCell ref="K98:L98"/>
    <mergeCell ref="M98:N98"/>
    <mergeCell ref="C89:F89"/>
    <mergeCell ref="G89:J89"/>
    <mergeCell ref="C90:D90"/>
    <mergeCell ref="E90:F90"/>
    <mergeCell ref="G90:H90"/>
    <mergeCell ref="I90:J90"/>
    <mergeCell ref="K90:L90"/>
    <mergeCell ref="C82:D82"/>
    <mergeCell ref="E82:F82"/>
    <mergeCell ref="G82:H82"/>
    <mergeCell ref="I82:J82"/>
    <mergeCell ref="K82:L82"/>
    <mergeCell ref="M82:N82"/>
    <mergeCell ref="C83:D83"/>
    <mergeCell ref="E83:F83"/>
    <mergeCell ref="G83:H83"/>
    <mergeCell ref="I83:J83"/>
    <mergeCell ref="K83:L83"/>
    <mergeCell ref="M83:N83"/>
    <mergeCell ref="C80:D80"/>
    <mergeCell ref="E80:F80"/>
    <mergeCell ref="G80:H80"/>
    <mergeCell ref="I80:J80"/>
    <mergeCell ref="K80:L80"/>
    <mergeCell ref="M80:N80"/>
    <mergeCell ref="C81:D81"/>
    <mergeCell ref="E81:F81"/>
    <mergeCell ref="G81:H81"/>
    <mergeCell ref="I81:J81"/>
    <mergeCell ref="K81:L81"/>
    <mergeCell ref="M81:N81"/>
    <mergeCell ref="G78:H78"/>
    <mergeCell ref="I78:J78"/>
    <mergeCell ref="K78:L78"/>
    <mergeCell ref="M78:N78"/>
    <mergeCell ref="C79:D79"/>
    <mergeCell ref="E79:F79"/>
    <mergeCell ref="G79:H79"/>
    <mergeCell ref="I79:J79"/>
    <mergeCell ref="K79:L79"/>
    <mergeCell ref="M79:N79"/>
    <mergeCell ref="C64:D64"/>
    <mergeCell ref="E64:F64"/>
    <mergeCell ref="G64:H64"/>
    <mergeCell ref="I64:J64"/>
    <mergeCell ref="K64:L64"/>
    <mergeCell ref="M64:N64"/>
    <mergeCell ref="C69:F69"/>
    <mergeCell ref="G69:J69"/>
    <mergeCell ref="C71:D71"/>
    <mergeCell ref="E71:F71"/>
    <mergeCell ref="G71:H71"/>
    <mergeCell ref="I71:J71"/>
    <mergeCell ref="C70:D70"/>
    <mergeCell ref="E70:F70"/>
    <mergeCell ref="G70:H70"/>
    <mergeCell ref="I70:J70"/>
    <mergeCell ref="K70:L70"/>
    <mergeCell ref="C62:D62"/>
    <mergeCell ref="E62:F62"/>
    <mergeCell ref="G62:H62"/>
    <mergeCell ref="I62:J62"/>
    <mergeCell ref="M62:N62"/>
    <mergeCell ref="C63:D63"/>
    <mergeCell ref="E63:F63"/>
    <mergeCell ref="G63:H63"/>
    <mergeCell ref="I63:J63"/>
    <mergeCell ref="K63:L63"/>
    <mergeCell ref="M63:N63"/>
    <mergeCell ref="K62:L62"/>
    <mergeCell ref="C31:D31"/>
    <mergeCell ref="E31:F31"/>
    <mergeCell ref="G31:H31"/>
    <mergeCell ref="I31:J31"/>
    <mergeCell ref="C58:D58"/>
    <mergeCell ref="E58:F58"/>
    <mergeCell ref="G58:H58"/>
    <mergeCell ref="I58:J58"/>
    <mergeCell ref="C59:D59"/>
    <mergeCell ref="E59:F59"/>
    <mergeCell ref="G59:H59"/>
    <mergeCell ref="I59:J59"/>
    <mergeCell ref="C57:F57"/>
    <mergeCell ref="G57:J57"/>
    <mergeCell ref="B14:P14"/>
    <mergeCell ref="K19:L19"/>
    <mergeCell ref="C21:D21"/>
    <mergeCell ref="E21:F21"/>
    <mergeCell ref="G21:H21"/>
    <mergeCell ref="I21:J21"/>
    <mergeCell ref="K21:L21"/>
    <mergeCell ref="C26:D26"/>
    <mergeCell ref="E26:F26"/>
    <mergeCell ref="G26:H26"/>
    <mergeCell ref="I26:J26"/>
    <mergeCell ref="K26:L26"/>
    <mergeCell ref="M26:N26"/>
    <mergeCell ref="C22:D22"/>
    <mergeCell ref="E22:F22"/>
    <mergeCell ref="G22:H22"/>
    <mergeCell ref="I22:J22"/>
    <mergeCell ref="K22:L22"/>
    <mergeCell ref="C25:D25"/>
    <mergeCell ref="E25:F25"/>
    <mergeCell ref="G25:H25"/>
    <mergeCell ref="I25:J25"/>
    <mergeCell ref="K25:L25"/>
    <mergeCell ref="C5:E5"/>
    <mergeCell ref="C6:E6"/>
    <mergeCell ref="C7:E7"/>
    <mergeCell ref="C8:E8"/>
    <mergeCell ref="C9:E9"/>
    <mergeCell ref="C10:E10"/>
    <mergeCell ref="C11:E11"/>
    <mergeCell ref="F5:H5"/>
    <mergeCell ref="F6:H6"/>
    <mergeCell ref="F7:H7"/>
    <mergeCell ref="F8:H8"/>
    <mergeCell ref="F9:H9"/>
    <mergeCell ref="F10:H10"/>
    <mergeCell ref="F11:H11"/>
    <mergeCell ref="C20:D20"/>
    <mergeCell ref="E20:F20"/>
    <mergeCell ref="G20:H20"/>
    <mergeCell ref="I20:J20"/>
    <mergeCell ref="K20:L20"/>
    <mergeCell ref="C19:F19"/>
    <mergeCell ref="G19:J19"/>
    <mergeCell ref="K31:L31"/>
    <mergeCell ref="B41:B43"/>
    <mergeCell ref="C41:F41"/>
    <mergeCell ref="G41:J41"/>
    <mergeCell ref="K41:L41"/>
    <mergeCell ref="C42:D42"/>
    <mergeCell ref="E42:F42"/>
    <mergeCell ref="G42:H42"/>
    <mergeCell ref="I42:J42"/>
    <mergeCell ref="K42:L42"/>
    <mergeCell ref="B30:B32"/>
    <mergeCell ref="C27:D27"/>
    <mergeCell ref="E27:F27"/>
    <mergeCell ref="G27:H27"/>
    <mergeCell ref="I27:J27"/>
    <mergeCell ref="C30:F30"/>
    <mergeCell ref="G30:J30"/>
    <mergeCell ref="I138:K138"/>
    <mergeCell ref="I139:K139"/>
    <mergeCell ref="I140:K140"/>
    <mergeCell ref="I118:J118"/>
    <mergeCell ref="K118:L118"/>
    <mergeCell ref="C72:D72"/>
    <mergeCell ref="E72:F72"/>
    <mergeCell ref="G72:H72"/>
    <mergeCell ref="I72:J72"/>
    <mergeCell ref="C73:D73"/>
    <mergeCell ref="E73:F73"/>
    <mergeCell ref="G73:H73"/>
    <mergeCell ref="I73:J73"/>
    <mergeCell ref="C74:D74"/>
    <mergeCell ref="E74:F74"/>
    <mergeCell ref="G74:H74"/>
    <mergeCell ref="I74:J74"/>
    <mergeCell ref="B107:M107"/>
    <mergeCell ref="C75:D75"/>
    <mergeCell ref="E75:F75"/>
    <mergeCell ref="G75:H75"/>
    <mergeCell ref="I75:J75"/>
    <mergeCell ref="C78:D78"/>
    <mergeCell ref="E78:F78"/>
    <mergeCell ref="I5:K5"/>
    <mergeCell ref="I6:K6"/>
    <mergeCell ref="I7:K7"/>
    <mergeCell ref="I8:K8"/>
    <mergeCell ref="I9:K9"/>
    <mergeCell ref="I10:K10"/>
    <mergeCell ref="I11:K11"/>
    <mergeCell ref="K150:L150"/>
    <mergeCell ref="C109:F109"/>
    <mergeCell ref="G109:J109"/>
    <mergeCell ref="C110:D110"/>
    <mergeCell ref="E110:F110"/>
    <mergeCell ref="G110:H110"/>
    <mergeCell ref="I110:J110"/>
    <mergeCell ref="K110:L110"/>
    <mergeCell ref="C149:F149"/>
    <mergeCell ref="G149:J149"/>
    <mergeCell ref="I141:K141"/>
    <mergeCell ref="I142:K142"/>
    <mergeCell ref="I143:K143"/>
    <mergeCell ref="I144:K144"/>
    <mergeCell ref="I133:K133"/>
    <mergeCell ref="I134:K134"/>
    <mergeCell ref="I137:K137"/>
  </mergeCells>
  <phoneticPr fontId="1"/>
  <pageMargins left="0.51181102362204722" right="0.11811023622047245" top="0.35433070866141736" bottom="0.35433070866141736" header="0.31496062992125984" footer="0.31496062992125984"/>
  <pageSetup paperSize="9" scale="87" orientation="portrait" r:id="rId1"/>
  <rowBreaks count="2" manualBreakCount="2">
    <brk id="52" max="13" man="1"/>
    <brk id="10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全市 　正式資料</vt:lpstr>
      <vt:lpstr>'全市 　正式資料'!Print_Area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S001784 中村　泰之</dc:creator>
  <cp:keywords/>
  <dc:description/>
  <cp:lastModifiedBy>S002238 常澤　知志</cp:lastModifiedBy>
  <cp:revision>0</cp:revision>
  <cp:lastPrinted>2025-03-14T00:03:23Z</cp:lastPrinted>
  <dcterms:created xsi:type="dcterms:W3CDTF">1601-01-01T00:00:00Z</dcterms:created>
  <dcterms:modified xsi:type="dcterms:W3CDTF">2025-03-27T23:52:45Z</dcterms:modified>
  <cp:category/>
</cp:coreProperties>
</file>